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EAMD" sheetId="1" r:id="rId1"/>
    <sheet name="TEAMH" sheetId="2" r:id="rId2"/>
    <sheet name="Mixed" sheetId="3" r:id="rId3"/>
    <sheet name="EinzelD" sheetId="4" r:id="rId4"/>
    <sheet name="EinzelH" sheetId="5" r:id="rId5"/>
    <sheet name="EinzelDamenMixed" sheetId="6" r:id="rId6"/>
    <sheet name="EinzelHerrenMixed " sheetId="7" r:id="rId7"/>
  </sheets>
  <definedNames>
    <definedName name="_xlnm._FilterDatabase" localSheetId="3" hidden="1">'EinzelD'!$B$4:$N$54</definedName>
    <definedName name="_xlnm._FilterDatabase" localSheetId="5" hidden="1">'EinzelDamenMixed'!$B$4:$N$60</definedName>
    <definedName name="_xlnm._FilterDatabase" localSheetId="4" hidden="1">'EinzelH'!$B$4:$N$216</definedName>
    <definedName name="_xlnm._FilterDatabase" localSheetId="6" hidden="1">'EinzelHerrenMixed '!$B$4:$N$193</definedName>
    <definedName name="_xlnm._FilterDatabase" localSheetId="2" hidden="1">'Mixed'!$B$4:$L$121</definedName>
    <definedName name="_xlnm._FilterDatabase" localSheetId="0" hidden="1">'TEAMD'!$B$4:$L$117</definedName>
    <definedName name="_xlnm._FilterDatabase" localSheetId="1" hidden="1">'TEAMH'!$B$4:$L$30</definedName>
    <definedName name="D_NDL" localSheetId="3">'TEAMD'!$D$16:$E$18</definedName>
    <definedName name="D_NDL" localSheetId="5">'Mixed'!$D$20:$E$22</definedName>
    <definedName name="D_NDL" localSheetId="4">'TEAMD'!$D$16:$E$18</definedName>
    <definedName name="D_NDL" localSheetId="6">'EinzelHerrenMixed '!#REF!</definedName>
    <definedName name="D_NDL" localSheetId="2">'Mixed'!$D$20:$E$22</definedName>
    <definedName name="D_NDL" localSheetId="1">'TEAMH'!#REF!</definedName>
    <definedName name="D_NDL">'TEAMD'!$D$16:$E$18</definedName>
    <definedName name="_xlnm.Print_Area" localSheetId="3">'EinzelD'!$A$1:$N$42</definedName>
    <definedName name="_xlnm.Print_Area" localSheetId="5">'EinzelDamenMixed'!$A$1:$N$53</definedName>
    <definedName name="_xlnm.Print_Area" localSheetId="4">'EinzelH'!$A$1:$N$213</definedName>
    <definedName name="_xlnm.Print_Area" localSheetId="6">'EinzelHerrenMixed '!$A$1:$N$69</definedName>
    <definedName name="_xlnm.Print_Area" localSheetId="2">'Mixed'!$A$1:$L$17</definedName>
    <definedName name="_xlnm.Print_Area" localSheetId="0">'TEAMD'!$A$1:$L$10</definedName>
    <definedName name="_xlnm.Print_Area" localSheetId="1">'TEAMH'!$A$1:$L$27</definedName>
    <definedName name="H_NDL" localSheetId="3">'EinzelD'!$C$20:$E$23</definedName>
    <definedName name="H_NDL" localSheetId="5">'EinzelDamenMixed'!$C$20:$E$23</definedName>
    <definedName name="H_NDL" localSheetId="4">'EinzelH'!$C$20:$E$23</definedName>
    <definedName name="H_NDL" localSheetId="6">'Mixed'!$B$20:$E$121</definedName>
    <definedName name="H_NDL" localSheetId="2">'Mixed'!$B$20:$E$121</definedName>
    <definedName name="H_NDL" localSheetId="1">'TEAMH'!#REF!</definedName>
    <definedName name="H_NDL">'TEAMD'!$B$16:$E$117</definedName>
    <definedName name="TagTab" localSheetId="5">'Mixed'!$D$24:$E$29</definedName>
    <definedName name="TagTab" localSheetId="6">'Mixed'!$D$24:$E$29</definedName>
    <definedName name="TagTab" localSheetId="2">'Mixed'!$D$24:$E$29</definedName>
    <definedName name="TagTab">'TEAMD'!$D$20:$E$25</definedName>
  </definedNames>
  <calcPr fullCalcOnLoad="1"/>
</workbook>
</file>

<file path=xl/sharedStrings.xml><?xml version="1.0" encoding="utf-8"?>
<sst xmlns="http://schemas.openxmlformats.org/spreadsheetml/2006/main" count="1913" uniqueCount="605">
  <si>
    <t>Platz</t>
  </si>
  <si>
    <t>Name</t>
  </si>
  <si>
    <t>Club</t>
  </si>
  <si>
    <t>Sex</t>
  </si>
  <si>
    <t>Holz</t>
  </si>
  <si>
    <t>Tag_1</t>
  </si>
  <si>
    <t>Tag_2</t>
  </si>
  <si>
    <t>Tag_3</t>
  </si>
  <si>
    <t>Tag_4</t>
  </si>
  <si>
    <t>Tag_5</t>
  </si>
  <si>
    <t>Tag_6</t>
  </si>
  <si>
    <t>H</t>
  </si>
  <si>
    <t>D</t>
  </si>
  <si>
    <t>Nadel</t>
  </si>
  <si>
    <t>Max</t>
  </si>
  <si>
    <t xml:space="preserve">   1.</t>
  </si>
  <si>
    <t xml:space="preserve">   2.</t>
  </si>
  <si>
    <t xml:space="preserve">Hilgers,Maria                 </t>
  </si>
  <si>
    <t xml:space="preserve">Ohne Daddy                    </t>
  </si>
  <si>
    <t xml:space="preserve">   3.</t>
  </si>
  <si>
    <t xml:space="preserve">Bunte Acht                    </t>
  </si>
  <si>
    <t xml:space="preserve">Puddelkönige                  </t>
  </si>
  <si>
    <t xml:space="preserve">Ohne Namen                    </t>
  </si>
  <si>
    <t xml:space="preserve">Hoven,Heidi                   </t>
  </si>
  <si>
    <t xml:space="preserve">Kaltenbach,Karola             </t>
  </si>
  <si>
    <t xml:space="preserve">Christoph,Marlies             </t>
  </si>
  <si>
    <t xml:space="preserve">Reichert,Ilona                </t>
  </si>
  <si>
    <t xml:space="preserve">Schmitz,Karla                 </t>
  </si>
  <si>
    <t xml:space="preserve">Doherr,Marianne               </t>
  </si>
  <si>
    <t xml:space="preserve">Bim Bim                       </t>
  </si>
  <si>
    <t xml:space="preserve">Lach,Hannelore                </t>
  </si>
  <si>
    <t xml:space="preserve">Dohmen,Helene                 </t>
  </si>
  <si>
    <t xml:space="preserve">Müller,Käthe                  </t>
  </si>
  <si>
    <t xml:space="preserve">Greven,Käthe                  </t>
  </si>
  <si>
    <t xml:space="preserve">Merten,Christa                </t>
  </si>
  <si>
    <t xml:space="preserve">Ladwig,Hannelore              </t>
  </si>
  <si>
    <t xml:space="preserve">Meschke,Iris                  </t>
  </si>
  <si>
    <t xml:space="preserve">Zschiedrich,Bernd             </t>
  </si>
  <si>
    <t xml:space="preserve">Alte Freunde                  </t>
  </si>
  <si>
    <t xml:space="preserve">Adolphs,Martin                </t>
  </si>
  <si>
    <t xml:space="preserve">Claßen,Arnold                 </t>
  </si>
  <si>
    <t xml:space="preserve">Dürwisser Jonge               </t>
  </si>
  <si>
    <t xml:space="preserve">Ladwig,Wolfgang 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</si>
  <si>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</si>
  <si>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</si>
  <si>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</si>
  <si>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Franzen,Martin                </t>
  </si>
  <si>
    <t xml:space="preserve">Christoph,Peter               </t>
  </si>
  <si>
    <t xml:space="preserve">Keller,Heinz-Josef            </t>
  </si>
  <si>
    <t xml:space="preserve">Mause,Helmut                  </t>
  </si>
  <si>
    <t xml:space="preserve">Freitagsleber                 </t>
  </si>
  <si>
    <t xml:space="preserve">Martinett,Kaspar              </t>
  </si>
  <si>
    <t xml:space="preserve">Dreßen,Franz-Josef            </t>
  </si>
  <si>
    <t xml:space="preserve">Fröhling,Dieter               </t>
  </si>
  <si>
    <t xml:space="preserve">Klubert,Hans                  </t>
  </si>
  <si>
    <t xml:space="preserve">Wilkens,Hermann-Josef         </t>
  </si>
  <si>
    <t xml:space="preserve">Breuer,Axel                   </t>
  </si>
  <si>
    <t xml:space="preserve">Wipping,Manfred               </t>
  </si>
  <si>
    <t xml:space="preserve">Treutwein,Siggi               </t>
  </si>
  <si>
    <t xml:space="preserve">Vigna,Karl                    </t>
  </si>
  <si>
    <t xml:space="preserve">Hamm,Bernd                    </t>
  </si>
  <si>
    <t xml:space="preserve">Greven,Rainer                 </t>
  </si>
  <si>
    <t xml:space="preserve">Stühlen,Egon                  </t>
  </si>
  <si>
    <t xml:space="preserve">Goerres,Willi                 </t>
  </si>
  <si>
    <t xml:space="preserve">Classen,Thomas                </t>
  </si>
  <si>
    <t xml:space="preserve">Seck em ömm                   </t>
  </si>
  <si>
    <t xml:space="preserve">Reiche,Günther                </t>
  </si>
  <si>
    <t xml:space="preserve">Brock,Hubert                  </t>
  </si>
  <si>
    <t xml:space="preserve">Lach,Karl-Heinz               </t>
  </si>
  <si>
    <t xml:space="preserve">Hammes,Hans Willi             </t>
  </si>
  <si>
    <t xml:space="preserve">Küpper,Josef                  </t>
  </si>
  <si>
    <t xml:space="preserve">Greven,Hubert                 </t>
  </si>
  <si>
    <t xml:space="preserve">Miersch,Wolfgang              </t>
  </si>
  <si>
    <t xml:space="preserve">Onge Oss                      </t>
  </si>
  <si>
    <t xml:space="preserve">Greven,Arno                   </t>
  </si>
  <si>
    <t xml:space="preserve">Cloots,Leo                    </t>
  </si>
  <si>
    <t xml:space="preserve">Mertens,Mathias               </t>
  </si>
  <si>
    <t xml:space="preserve">Krieger,Hans-Jürgen           </t>
  </si>
  <si>
    <t xml:space="preserve">Kalz,Ulrich                   </t>
  </si>
  <si>
    <t xml:space="preserve">Hahn,Andreas                  </t>
  </si>
  <si>
    <t xml:space="preserve">Meerbach,Walter               </t>
  </si>
  <si>
    <t xml:space="preserve">Plönnes,Albert                </t>
  </si>
  <si>
    <t xml:space="preserve">Stopka,Peter                  </t>
  </si>
  <si>
    <t xml:space="preserve">Frantzen,Wilfried             </t>
  </si>
  <si>
    <t xml:space="preserve">Henseler,Helmut               </t>
  </si>
  <si>
    <t xml:space="preserve">Adrian,Guido                  </t>
  </si>
  <si>
    <t xml:space="preserve">Bit-Boys                      </t>
  </si>
  <si>
    <t xml:space="preserve">Meschke,Heiner                </t>
  </si>
  <si>
    <t xml:space="preserve">Breuer,Michael                </t>
  </si>
  <si>
    <t xml:space="preserve">Wings,Axel                    </t>
  </si>
  <si>
    <t xml:space="preserve">Plum,Laurenz                  </t>
  </si>
  <si>
    <t xml:space="preserve">Thörner,Rudi                  </t>
  </si>
  <si>
    <t xml:space="preserve">Duarte,Humberto               </t>
  </si>
  <si>
    <t xml:space="preserve">Goncalves,Toni                </t>
  </si>
  <si>
    <t xml:space="preserve">Duarte,Delio                  </t>
  </si>
  <si>
    <t xml:space="preserve">Mendes,Paulo                  </t>
  </si>
  <si>
    <t xml:space="preserve">Erasmi,Günter                 </t>
  </si>
  <si>
    <t xml:space="preserve">Cantoni,Siegfried             </t>
  </si>
  <si>
    <t xml:space="preserve">Duarte,Sergio                 </t>
  </si>
  <si>
    <t xml:space="preserve">Bläser,Hubert                 </t>
  </si>
  <si>
    <t xml:space="preserve">Müller,Hans-Gerd              </t>
  </si>
  <si>
    <t xml:space="preserve">Engelhardt,Marc               </t>
  </si>
  <si>
    <t xml:space="preserve">Christoph,Heinz-Willi         </t>
  </si>
  <si>
    <t xml:space="preserve">Dickmeis,Günter               </t>
  </si>
  <si>
    <t xml:space="preserve">Florenkowski,Dieter           </t>
  </si>
  <si>
    <t xml:space="preserve">Jakobs,Willi                  </t>
  </si>
  <si>
    <t xml:space="preserve">Oellers,Hubert                </t>
  </si>
  <si>
    <t xml:space="preserve">                              </t>
  </si>
  <si>
    <t>Einzelwertung: Damen</t>
  </si>
  <si>
    <t>Einzelwertung: Herren</t>
  </si>
  <si>
    <t>Mannschaftswertung: Damen</t>
  </si>
  <si>
    <t>Keglerinnen sind angemeldet</t>
  </si>
  <si>
    <t>Mannschaftswertung: Herren</t>
  </si>
  <si>
    <t xml:space="preserve">Strauch,Monika                </t>
  </si>
  <si>
    <t xml:space="preserve">Strauch,Arno                  </t>
  </si>
  <si>
    <t xml:space="preserve">Geurts,Gerd                   </t>
  </si>
  <si>
    <t xml:space="preserve">Die Sinnlosen                 </t>
  </si>
  <si>
    <t xml:space="preserve">Dahmen,Jürgen                 </t>
  </si>
  <si>
    <t xml:space="preserve">Prehler,Bernd                 </t>
  </si>
  <si>
    <t xml:space="preserve">Schumacher,Helmut             </t>
  </si>
  <si>
    <t xml:space="preserve">Brehmen,Helmut                </t>
  </si>
  <si>
    <t xml:space="preserve">Greven,Norbert                </t>
  </si>
  <si>
    <t xml:space="preserve">Thelen,Martin                 </t>
  </si>
  <si>
    <t xml:space="preserve">Gut Schuß                     </t>
  </si>
  <si>
    <t xml:space="preserve">Kammers,Gisela                </t>
  </si>
  <si>
    <t xml:space="preserve">Bork,Nicole                   </t>
  </si>
  <si>
    <t xml:space="preserve">Gauglitz,Waltraud             </t>
  </si>
  <si>
    <t xml:space="preserve">Deising,Siggi                 </t>
  </si>
  <si>
    <t xml:space="preserve">Duarte,Avelino                </t>
  </si>
  <si>
    <t xml:space="preserve">Stevens,Martin                </t>
  </si>
  <si>
    <t xml:space="preserve">Kaiser-Müller,Tina            </t>
  </si>
  <si>
    <t xml:space="preserve">Kammers,Rudi                  </t>
  </si>
  <si>
    <t>Mannschaftswertung: Mixed</t>
  </si>
  <si>
    <t>4.</t>
  </si>
  <si>
    <t>5.</t>
  </si>
  <si>
    <t>Rote Grütze</t>
  </si>
  <si>
    <t>18.</t>
  </si>
  <si>
    <t>Seck em ömm</t>
  </si>
  <si>
    <t>Gut Schuß</t>
  </si>
  <si>
    <t>Dürwisser Jonge A</t>
  </si>
  <si>
    <t>Dürwisser Jonge B</t>
  </si>
  <si>
    <t>Freitagsleber</t>
  </si>
  <si>
    <t>Puddelkönige</t>
  </si>
  <si>
    <t>Nackter Wahnsinn</t>
  </si>
  <si>
    <t>Alte Freunde</t>
  </si>
  <si>
    <t>BBK A</t>
  </si>
  <si>
    <t>BBK B</t>
  </si>
  <si>
    <t>Ohne Namen</t>
  </si>
  <si>
    <t>Die Sinnlosen</t>
  </si>
  <si>
    <t>Bit Boys</t>
  </si>
  <si>
    <t>Onge Oss</t>
  </si>
  <si>
    <t>Bunte Acht</t>
  </si>
  <si>
    <t>Ohne Daddy</t>
  </si>
  <si>
    <t>bronze</t>
  </si>
  <si>
    <t>silber</t>
  </si>
  <si>
    <t>gold</t>
  </si>
  <si>
    <t>Hilgers,Gerd</t>
  </si>
  <si>
    <t>Kc Nackter Wahnsinn</t>
  </si>
  <si>
    <t>Huppertz,Stefan</t>
  </si>
  <si>
    <t>Stasczak,Michael</t>
  </si>
  <si>
    <t>Lenzig,Pascal</t>
  </si>
  <si>
    <t>Meyer,Robert</t>
  </si>
  <si>
    <t>Sous,Marco</t>
  </si>
  <si>
    <t>Bartels,Ernst</t>
  </si>
  <si>
    <t>Erasmi,Karl-Willi</t>
  </si>
  <si>
    <t>34.</t>
  </si>
  <si>
    <t>17.</t>
  </si>
  <si>
    <t>Greven,Brigitte</t>
  </si>
  <si>
    <t>Clermont,Heinz</t>
  </si>
  <si>
    <t>Clermont,Heinz-Adolf</t>
  </si>
  <si>
    <t>6.</t>
  </si>
  <si>
    <t>9.</t>
  </si>
  <si>
    <t>11.</t>
  </si>
  <si>
    <t>14.</t>
  </si>
  <si>
    <t>13.</t>
  </si>
  <si>
    <t>31.</t>
  </si>
  <si>
    <t>28.</t>
  </si>
  <si>
    <t>Diff.</t>
  </si>
  <si>
    <t>7.</t>
  </si>
  <si>
    <t>8.</t>
  </si>
  <si>
    <t>12.</t>
  </si>
  <si>
    <t>16.</t>
  </si>
  <si>
    <t>1.</t>
  </si>
  <si>
    <t>2.</t>
  </si>
  <si>
    <t>3.</t>
  </si>
  <si>
    <t>10.</t>
  </si>
  <si>
    <t>22.</t>
  </si>
  <si>
    <t>Bim Bim</t>
  </si>
  <si>
    <t>Gassenjungen</t>
  </si>
  <si>
    <t>Bunte Acht A</t>
  </si>
  <si>
    <t>Bunte Acht B</t>
  </si>
  <si>
    <t>Ohne Namen A</t>
  </si>
  <si>
    <t>Ohne Namen B</t>
  </si>
  <si>
    <t>König,Frank</t>
  </si>
  <si>
    <t>Hoffmann,Martin</t>
  </si>
  <si>
    <t>Renn,Andreas</t>
  </si>
  <si>
    <t>Mevissen,Claus</t>
  </si>
  <si>
    <t xml:space="preserve">Winkens,Konrad                </t>
  </si>
  <si>
    <t xml:space="preserve">Deising,Olli                </t>
  </si>
  <si>
    <t xml:space="preserve">da Costa,Ricardo               </t>
  </si>
  <si>
    <t xml:space="preserve">Lè,Marco                     </t>
  </si>
  <si>
    <t xml:space="preserve">Lè',Nelson                    </t>
  </si>
  <si>
    <t>Strick,Josef</t>
  </si>
  <si>
    <t xml:space="preserve">Heinen,Hans-Josef            </t>
  </si>
  <si>
    <t xml:space="preserve">König,Fred                  </t>
  </si>
  <si>
    <t>Dreier,Gerd</t>
  </si>
  <si>
    <t>Wolters,Peter</t>
  </si>
  <si>
    <t>Wolters,Franz</t>
  </si>
  <si>
    <t>Oppelt,Jürgen</t>
  </si>
  <si>
    <t>Kozel,Jürgen</t>
  </si>
  <si>
    <t>Weinberg,Felix</t>
  </si>
  <si>
    <t>Ransonè,Dieter</t>
  </si>
  <si>
    <t>Rhiem,Gero</t>
  </si>
  <si>
    <t>Jansen,Heinz</t>
  </si>
  <si>
    <t xml:space="preserve">Ritzerfeld,Tom             </t>
  </si>
  <si>
    <t>Miebach,Willi</t>
  </si>
  <si>
    <t xml:space="preserve"> </t>
  </si>
  <si>
    <t>19.</t>
  </si>
  <si>
    <t>20.</t>
  </si>
  <si>
    <t>38.</t>
  </si>
  <si>
    <t>Kegler sind gemeldet</t>
  </si>
  <si>
    <t>Holz insgesamt in allen Wettbewerben</t>
  </si>
  <si>
    <t>Holz insgesamt</t>
  </si>
  <si>
    <t>29.</t>
  </si>
  <si>
    <t>von Meer,Gundi</t>
  </si>
  <si>
    <t>Dürwisser Mädche</t>
  </si>
  <si>
    <t>Kloth, Annemie</t>
  </si>
  <si>
    <t>Ecker,Lore</t>
  </si>
  <si>
    <t>Breuer,Inge</t>
  </si>
  <si>
    <t>Schaffrath,Renate</t>
  </si>
  <si>
    <t xml:space="preserve">Schmitz,Josè                </t>
  </si>
  <si>
    <t xml:space="preserve">Wollgarten,Manfred                 </t>
  </si>
  <si>
    <t>Scholz, Willi</t>
  </si>
  <si>
    <t>Schroiff, Hans-Jürgen</t>
  </si>
  <si>
    <t>Müller,Helmut</t>
  </si>
  <si>
    <t>Pletz,Peter</t>
  </si>
  <si>
    <t>Urban,Heinz-Josef</t>
  </si>
  <si>
    <t>Söfker,Achim</t>
  </si>
  <si>
    <t>Lancè,Patrick</t>
  </si>
  <si>
    <t>Spannbauer,Michael</t>
  </si>
  <si>
    <t>Fischer, Boris</t>
  </si>
  <si>
    <t>Hecker,Inge</t>
  </si>
  <si>
    <t>33.</t>
  </si>
  <si>
    <t>36.</t>
  </si>
  <si>
    <t>67.</t>
  </si>
  <si>
    <t>27.</t>
  </si>
  <si>
    <t>35.</t>
  </si>
  <si>
    <t xml:space="preserve">Leifgen,Margret               </t>
  </si>
  <si>
    <t>130.</t>
  </si>
  <si>
    <t xml:space="preserve">Breuer,Matthias                </t>
  </si>
  <si>
    <t>Dolfen,Uwe</t>
  </si>
  <si>
    <t>23.</t>
  </si>
  <si>
    <t>62.</t>
  </si>
  <si>
    <t>127.</t>
  </si>
  <si>
    <t>133.</t>
  </si>
  <si>
    <t>21.</t>
  </si>
  <si>
    <t>26.</t>
  </si>
  <si>
    <t>47.</t>
  </si>
  <si>
    <t>55.</t>
  </si>
  <si>
    <t>59.</t>
  </si>
  <si>
    <t>Mertens,Peter</t>
  </si>
  <si>
    <t>43.</t>
  </si>
  <si>
    <t xml:space="preserve">Franzen,Marlies               </t>
  </si>
  <si>
    <t>Et kütt wie et kütt</t>
  </si>
  <si>
    <t>Apollinaris Brüder</t>
  </si>
  <si>
    <t>Kümmerlinge</t>
  </si>
  <si>
    <t xml:space="preserve">Dasimmerdabei </t>
  </si>
  <si>
    <t>Öppiköttis A</t>
  </si>
  <si>
    <t>Öppiköttis B</t>
  </si>
  <si>
    <t>25.</t>
  </si>
  <si>
    <t>Jansen,Willi</t>
  </si>
  <si>
    <t>Henriss,Jörg</t>
  </si>
  <si>
    <t>Malekzadeh,Marcel</t>
  </si>
  <si>
    <t>Einzelkegler</t>
  </si>
  <si>
    <t>Lersch,Frank</t>
  </si>
  <si>
    <t>Deuter,Bernd</t>
  </si>
  <si>
    <t>Knops,Volker</t>
  </si>
  <si>
    <t>Lingemann,Christoph</t>
  </si>
  <si>
    <t>Zimmermann,Bernhard</t>
  </si>
  <si>
    <t>Gillessen,Robert</t>
  </si>
  <si>
    <t xml:space="preserve">Fernholz,Stephan          </t>
  </si>
  <si>
    <t>Karipis,Kyriakos</t>
  </si>
  <si>
    <t>Broich,Albert von</t>
  </si>
  <si>
    <t>Willms,Sebastian</t>
  </si>
  <si>
    <t>Breuer,Manfred</t>
  </si>
  <si>
    <t xml:space="preserve">Dickmeis,Michael               </t>
  </si>
  <si>
    <t>Gatzen,Philip</t>
  </si>
  <si>
    <t>Schnorr,Stefan</t>
  </si>
  <si>
    <t>Kaufmann,Stefan</t>
  </si>
  <si>
    <t>Amft,Steffen</t>
  </si>
  <si>
    <t>Kaufmann,Thomas</t>
  </si>
  <si>
    <t>Schmitz,Christoph</t>
  </si>
  <si>
    <t>Freialdenhoven,Renè</t>
  </si>
  <si>
    <t>Braun,Simon</t>
  </si>
  <si>
    <t>Sonntag,Andreas</t>
  </si>
  <si>
    <t>Sokolowsky,Sascha</t>
  </si>
  <si>
    <t>Baumann,Sven</t>
  </si>
  <si>
    <t>Ladwig,Thomas</t>
  </si>
  <si>
    <t>Naeven,Frank</t>
  </si>
  <si>
    <t>Stevens,Thomas</t>
  </si>
  <si>
    <t>Stevens,Marvin</t>
  </si>
  <si>
    <t>Manz,Rudi</t>
  </si>
  <si>
    <t>Schoenen,Manfred</t>
  </si>
  <si>
    <t>Müller,Klaus</t>
  </si>
  <si>
    <t>Siegers,Peter</t>
  </si>
  <si>
    <t>Siegers,Arno</t>
  </si>
  <si>
    <t>Braun,Herbert</t>
  </si>
  <si>
    <t>Braun,Wilfried</t>
  </si>
  <si>
    <t>Nüse,Günter</t>
  </si>
  <si>
    <t>Schramm,H.-Willi</t>
  </si>
  <si>
    <t>Noske,Arno</t>
  </si>
  <si>
    <t>Neumann,Norbert</t>
  </si>
  <si>
    <t>Zimmermann,Frank</t>
  </si>
  <si>
    <t>Henkel,Michael</t>
  </si>
  <si>
    <t>Willms,Thomas</t>
  </si>
  <si>
    <t>Häßte net jesenn</t>
  </si>
  <si>
    <t>Breuer,Adrian</t>
  </si>
  <si>
    <t>Deutz,Daniel</t>
  </si>
  <si>
    <t>Limpens,Daniel</t>
  </si>
  <si>
    <t>Pfennigs,Daniel</t>
  </si>
  <si>
    <t>Schnitzler,Norbert</t>
  </si>
  <si>
    <t>Schroiff,Bastian</t>
  </si>
  <si>
    <t>Schüller,Stephan</t>
  </si>
  <si>
    <t>Stasch,Marius</t>
  </si>
  <si>
    <t>Gruener,Marcel</t>
  </si>
  <si>
    <t>Greven,Desirèe</t>
  </si>
  <si>
    <t>Maus,Virginia</t>
  </si>
  <si>
    <t>Karipis,Ulrike</t>
  </si>
  <si>
    <t>Wilkens,Petra</t>
  </si>
  <si>
    <t>Kreusel,Anita</t>
  </si>
  <si>
    <t>Prehler,Birgit</t>
  </si>
  <si>
    <t>Erven,Friedel</t>
  </si>
  <si>
    <t>72.</t>
  </si>
  <si>
    <t>82.</t>
  </si>
  <si>
    <t>89.</t>
  </si>
  <si>
    <t>93.</t>
  </si>
  <si>
    <t>100.</t>
  </si>
  <si>
    <t>105.</t>
  </si>
  <si>
    <t>108.</t>
  </si>
  <si>
    <t>114.</t>
  </si>
  <si>
    <t>118.</t>
  </si>
  <si>
    <t>122.</t>
  </si>
  <si>
    <t>126.</t>
  </si>
  <si>
    <t>131.</t>
  </si>
  <si>
    <t>136.</t>
  </si>
  <si>
    <t>139.</t>
  </si>
  <si>
    <t>142.</t>
  </si>
  <si>
    <t>144.</t>
  </si>
  <si>
    <t>145.</t>
  </si>
  <si>
    <t>15.</t>
  </si>
  <si>
    <t>24.</t>
  </si>
  <si>
    <t>30.</t>
  </si>
  <si>
    <t>32.</t>
  </si>
  <si>
    <t>146.</t>
  </si>
  <si>
    <t>147.</t>
  </si>
  <si>
    <t>148.</t>
  </si>
  <si>
    <t>37.</t>
  </si>
  <si>
    <t>39.</t>
  </si>
  <si>
    <t>40.</t>
  </si>
  <si>
    <t>41.</t>
  </si>
  <si>
    <t>42.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</si>
  <si>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</si>
  <si>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</si>
  <si>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</si>
  <si>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</si>
  <si>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</si>
  <si>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</si>
  <si>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</si>
  <si>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</si>
  <si>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</si>
  <si>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</si>
  <si>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</si>
  <si>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</si>
  <si>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</si>
  <si>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60.</t>
  </si>
  <si>
    <t>61.</t>
  </si>
  <si>
    <t>63.</t>
  </si>
  <si>
    <t>64.</t>
  </si>
  <si>
    <t>65.</t>
  </si>
  <si>
    <t>66.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</si>
  <si>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</si>
  <si>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</si>
  <si>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</si>
  <si>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</si>
  <si>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</si>
  <si>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</si>
  <si>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</si>
  <si>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</si>
  <si>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</si>
  <si>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</si>
  <si>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</si>
  <si>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</si>
  <si>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</si>
  <si>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</si>
  <si>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</si>
  <si>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</si>
  <si>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</si>
  <si>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</si>
  <si>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</si>
  <si>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</si>
  <si>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</si>
  <si>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</si>
  <si>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</si>
  <si>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</si>
  <si>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</si>
  <si>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</si>
  <si>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</si>
  <si>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</si>
  <si>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</si>
  <si>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</si>
  <si>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</si>
  <si>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</si>
  <si>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106.</t>
  </si>
  <si>
    <t>107.</t>
  </si>
  <si>
    <t>109.</t>
  </si>
  <si>
    <t>110.</t>
  </si>
  <si>
    <t>111.</t>
  </si>
  <si>
    <t>112.</t>
  </si>
  <si>
    <t>113.</t>
  </si>
  <si>
    <t>115.</t>
  </si>
  <si>
    <t>116.</t>
  </si>
  <si>
    <t>117.</t>
  </si>
  <si>
    <t>119.</t>
  </si>
  <si>
    <t>120.</t>
  </si>
  <si>
    <t>121.</t>
  </si>
  <si>
    <t>123.</t>
  </si>
  <si>
    <t>124.</t>
  </si>
  <si>
    <t>125.</t>
  </si>
  <si>
    <t>128.</t>
  </si>
  <si>
    <t>129.</t>
  </si>
  <si>
    <t>132.</t>
  </si>
  <si>
    <t>134.</t>
  </si>
  <si>
    <t>135.</t>
  </si>
  <si>
    <t>137.</t>
  </si>
  <si>
    <t>138.</t>
  </si>
  <si>
    <t>140.</t>
  </si>
  <si>
    <t>141.</t>
  </si>
  <si>
    <t>143.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</si>
  <si>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</si>
  <si>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</si>
  <si>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</si>
  <si>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</si>
  <si>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</si>
  <si>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</si>
  <si>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</si>
  <si>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</si>
  <si>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</si>
  <si>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</si>
  <si>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</si>
  <si>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</si>
  <si>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</si>
  <si>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</si>
  <si>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</si>
  <si>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</si>
  <si>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</si>
  <si>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</si>
  <si>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168.</t>
  </si>
  <si>
    <t>169.</t>
  </si>
  <si>
    <t>170.</t>
  </si>
  <si>
    <t>171.</t>
  </si>
  <si>
    <t>172.</t>
  </si>
  <si>
    <t>167.</t>
  </si>
  <si>
    <t>173.</t>
  </si>
  <si>
    <t>174.</t>
  </si>
  <si>
    <t>175.</t>
  </si>
  <si>
    <t>176.</t>
  </si>
  <si>
    <t>177.</t>
  </si>
  <si>
    <t>178.</t>
  </si>
  <si>
    <t>179.</t>
  </si>
  <si>
    <t>180.</t>
  </si>
  <si>
    <t>Hahn,Hermann</t>
  </si>
  <si>
    <t>181.</t>
  </si>
  <si>
    <t>182.</t>
  </si>
  <si>
    <t>Einzelwertung: Damen Mixed</t>
  </si>
  <si>
    <t xml:space="preserve">Müller,Ute                    </t>
  </si>
  <si>
    <t>Meyer, Jennifer</t>
  </si>
  <si>
    <t xml:space="preserve">Müller,Irmgard                </t>
  </si>
  <si>
    <t>Christ-Ladwig,Rosemarie</t>
  </si>
  <si>
    <t>Hilgers,Maria</t>
  </si>
  <si>
    <t>König,Brigitte</t>
  </si>
  <si>
    <t>Öppiköttis</t>
  </si>
  <si>
    <t>Okonski,Annemie</t>
  </si>
  <si>
    <t>Frantzen,Renate</t>
  </si>
  <si>
    <t>Classen,Sylvia</t>
  </si>
  <si>
    <t>Dasimmerdabei</t>
  </si>
  <si>
    <t>Jansen,Gisela</t>
  </si>
  <si>
    <t>Strauch,Monika</t>
  </si>
  <si>
    <t>Naeven,Jenny</t>
  </si>
  <si>
    <t>Clermont,Gaby</t>
  </si>
  <si>
    <t>König,Antja</t>
  </si>
  <si>
    <t>Breuer,Marion</t>
  </si>
  <si>
    <t>Hammes,Gaby</t>
  </si>
  <si>
    <t>Blaskowski,Simone</t>
  </si>
  <si>
    <t>Miebach,Irene</t>
  </si>
  <si>
    <t>Zimmermann,Maria</t>
  </si>
  <si>
    <t>Schoenen,Susanne</t>
  </si>
  <si>
    <t>Meerbach,Eva</t>
  </si>
  <si>
    <t>Söfker,Trudi</t>
  </si>
  <si>
    <t>Schoenen,Evelyne</t>
  </si>
  <si>
    <t>Heinen,Conny</t>
  </si>
  <si>
    <t>Reiche,Renate</t>
  </si>
  <si>
    <t>Körfer,Susanne</t>
  </si>
  <si>
    <t>Einzelwertung: Herren Mixed</t>
  </si>
  <si>
    <t>Okonski.Adrian</t>
  </si>
  <si>
    <t>Frantzen,Wilfried</t>
  </si>
  <si>
    <t xml:space="preserve">Schmitz,Josè                 </t>
  </si>
  <si>
    <t>Mause,Helmut</t>
  </si>
  <si>
    <t>Classen, Thomas</t>
  </si>
  <si>
    <t>König,Fred</t>
  </si>
  <si>
    <t>Greven,Christopher</t>
  </si>
  <si>
    <t>Breuer,Axel</t>
  </si>
  <si>
    <t>Clermont,Guido</t>
  </si>
  <si>
    <t>Hammes,Hans-Willi</t>
  </si>
  <si>
    <t>Wollgarten,Manfred</t>
  </si>
  <si>
    <t>Körfer,Erwin</t>
  </si>
  <si>
    <t>Reiche,Günter</t>
  </si>
  <si>
    <t>Strauch,Arno</t>
  </si>
  <si>
    <t>Körfer,Michael</t>
  </si>
  <si>
    <t>Hommelsheim,Eddy</t>
  </si>
  <si>
    <t>Stenten,Sascha</t>
  </si>
  <si>
    <t>Thelen,Martin</t>
  </si>
  <si>
    <t>Meerbach,Walter</t>
  </si>
  <si>
    <t>Manz,Rudolf</t>
  </si>
  <si>
    <t>Goerres,Willi</t>
  </si>
  <si>
    <t>Mertens,Mathias</t>
  </si>
  <si>
    <t>Schroiff,Hans-Jürgen</t>
  </si>
  <si>
    <t>Kegler</t>
  </si>
  <si>
    <t>sind angemeldet</t>
  </si>
  <si>
    <t>Kegler insgesamt gemeldet</t>
  </si>
  <si>
    <t>Jendreyko,Uwe</t>
  </si>
  <si>
    <t>183.</t>
  </si>
  <si>
    <t>184.</t>
  </si>
  <si>
    <t>185.</t>
  </si>
  <si>
    <t>Altes Rathaus 1</t>
  </si>
  <si>
    <t>Autermann</t>
  </si>
  <si>
    <t>Rinkens</t>
  </si>
  <si>
    <t>Altes Rathaus 2</t>
  </si>
  <si>
    <t>Lersch</t>
  </si>
  <si>
    <t>186.</t>
  </si>
  <si>
    <t>187.</t>
  </si>
  <si>
    <t>188.</t>
  </si>
  <si>
    <t>189.</t>
  </si>
  <si>
    <t>190.</t>
  </si>
  <si>
    <t xml:space="preserve">Häßte net jesenn </t>
  </si>
  <si>
    <t>Strauch,Jennifer</t>
  </si>
  <si>
    <t>Badergoll,Marion</t>
  </si>
  <si>
    <t>Lach, Sabrina</t>
  </si>
  <si>
    <t>Krauthausen,Adelheid</t>
  </si>
  <si>
    <t>Burgrestaurant</t>
  </si>
  <si>
    <t>35. Kegelstadtmeisterschaft</t>
  </si>
  <si>
    <t xml:space="preserve">1. Durchgang: 04./05.November 2006 </t>
  </si>
  <si>
    <t>2. Durchgang: 18./19.November 2006</t>
  </si>
  <si>
    <t>3. Durchgang: 02./03.Dezember 2006</t>
  </si>
  <si>
    <t>4. Durchgang: 06./07.Januar 2007</t>
  </si>
  <si>
    <t>5. Durchgang: 20./21.Januar 2007</t>
  </si>
  <si>
    <t>6. Durchgang: 03./04.Februar 2007</t>
  </si>
  <si>
    <t>Augustat,Patrick</t>
  </si>
  <si>
    <t>Reisgen,Stefan</t>
  </si>
  <si>
    <t>Gassert,Volker</t>
  </si>
  <si>
    <t>Greven,Lukas</t>
  </si>
  <si>
    <t>Heep,Renate</t>
  </si>
  <si>
    <t>Körner,Nicole</t>
  </si>
  <si>
    <t>Schacherl,Stephan</t>
  </si>
  <si>
    <t>Mertens,Frank</t>
  </si>
  <si>
    <t>Schroiff,Iris</t>
  </si>
  <si>
    <t>Münchhaven,Patrick</t>
  </si>
  <si>
    <t>Winkler,Sascha</t>
  </si>
  <si>
    <t>Scheeren,Karl</t>
  </si>
  <si>
    <t>Einzelkegler Jugend</t>
  </si>
  <si>
    <t>Kappes,Hans</t>
  </si>
  <si>
    <t>Götting,Holger</t>
  </si>
  <si>
    <t>Frühauf,Nelson</t>
  </si>
  <si>
    <t>Ruffino,Ignaz</t>
  </si>
  <si>
    <t>Willms,Alexander</t>
  </si>
  <si>
    <t>Greven,Arno</t>
  </si>
  <si>
    <t>Fischer,Andrej</t>
  </si>
  <si>
    <t>Esser,Julian</t>
  </si>
  <si>
    <t>Lancè,Patrik</t>
  </si>
  <si>
    <t>Fischer,Boris</t>
  </si>
  <si>
    <t>Plum,Mario</t>
  </si>
  <si>
    <t xml:space="preserve">Risse,Fuzzy              </t>
  </si>
  <si>
    <t>Kappes,Willi</t>
  </si>
  <si>
    <t>Decker,Leo</t>
  </si>
  <si>
    <t>Hamm,Marcus</t>
  </si>
  <si>
    <t>Veenstra, Ilona</t>
  </si>
  <si>
    <t>Kuck, Gisela</t>
  </si>
  <si>
    <t>Mass,Sabine</t>
  </si>
  <si>
    <t>Adolphs,Martin</t>
  </si>
  <si>
    <t>Cloots,Leo</t>
  </si>
  <si>
    <t>Dohmen,Robert</t>
  </si>
  <si>
    <t>Henseler,Helmut</t>
  </si>
  <si>
    <t>Miersch,Wolfgang</t>
  </si>
  <si>
    <t>Biegemann,Andy</t>
  </si>
  <si>
    <t>Kuck,Günter</t>
  </si>
  <si>
    <t>Gielkens,Paul</t>
  </si>
  <si>
    <t>Werth,Denis</t>
  </si>
  <si>
    <t>Schack,Karin</t>
  </si>
  <si>
    <t xml:space="preserve">Millbrett,Günther             </t>
  </si>
  <si>
    <t>Krahe,Dieter</t>
  </si>
  <si>
    <t>Okonski,Adrian</t>
  </si>
  <si>
    <t>Kegler  insgesamt (Damen und Herren)</t>
  </si>
  <si>
    <t>Beye,Nadine</t>
  </si>
  <si>
    <t>Hansen,Franz-Josef</t>
  </si>
  <si>
    <t>Trautmann,Heinz</t>
  </si>
  <si>
    <t>Schnitt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</si>
</sst>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</numFmts>
  <fonts count="7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">
      <selection activeCell="B3" sqref="B3:L3"/>
    </sheetView>
  </sheetViews>
  <sheetFormatPr defaultColWidth="11.421875" defaultRowHeight="12.75"/>
  <cols>
    <col min="1" max="1" width="4.8515625" style="0" customWidth="1"/>
    <col min="2" max="2" width="4.8515625" style="3" customWidth="1"/>
    <col min="3" max="3" width="3.57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19" t="s">
        <v>549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  <c r="N1" s="5"/>
    </row>
    <row r="2" spans="2:13" ht="12" customHeight="1">
      <c r="B2" s="20" t="s">
        <v>110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2:13" ht="12" customHeight="1">
      <c r="B3" s="20" t="str">
        <f>VLOOKUP(COUNT(G5:L5),TagTab,2,FALSE)</f>
        <v>6. Durchgang: 03./04.Februar 2007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3" ht="78.75" thickBot="1">
      <c r="A4" s="6" t="s">
        <v>0</v>
      </c>
      <c r="B4" s="6" t="s">
        <v>4</v>
      </c>
      <c r="C4" s="6" t="s">
        <v>3</v>
      </c>
      <c r="D4" s="6" t="s">
        <v>177</v>
      </c>
      <c r="E4" s="7" t="s">
        <v>1</v>
      </c>
      <c r="F4" s="7"/>
      <c r="G4" s="13" t="s">
        <v>533</v>
      </c>
      <c r="H4" s="13" t="s">
        <v>534</v>
      </c>
      <c r="I4" s="13" t="s">
        <v>537</v>
      </c>
      <c r="J4" s="13" t="s">
        <v>536</v>
      </c>
      <c r="K4" s="13" t="s">
        <v>535</v>
      </c>
      <c r="L4" s="13" t="s">
        <v>548</v>
      </c>
      <c r="M4" s="18" t="s">
        <v>604</v>
      </c>
    </row>
    <row r="5" spans="1:13" ht="12.75">
      <c r="A5" s="1" t="s">
        <v>182</v>
      </c>
      <c r="B5">
        <f aca="true" t="shared" si="0" ref="B5:B10">G5+H5+I5+J5+K5+L5</f>
        <v>1754</v>
      </c>
      <c r="C5" t="s">
        <v>12</v>
      </c>
      <c r="D5">
        <f aca="true" t="shared" si="1" ref="D5:D10">$B$5-B5</f>
        <v>0</v>
      </c>
      <c r="E5" s="8" t="s">
        <v>152</v>
      </c>
      <c r="F5" t="s">
        <v>107</v>
      </c>
      <c r="G5">
        <v>306</v>
      </c>
      <c r="H5">
        <v>301</v>
      </c>
      <c r="I5">
        <v>272</v>
      </c>
      <c r="J5">
        <v>308</v>
      </c>
      <c r="K5">
        <v>279</v>
      </c>
      <c r="L5">
        <v>288</v>
      </c>
      <c r="M5">
        <f>(G5+H5+I5+J5+K5+L5)/6</f>
        <v>292.3333333333333</v>
      </c>
    </row>
    <row r="6" spans="1:13" ht="12.75">
      <c r="A6" s="1" t="s">
        <v>183</v>
      </c>
      <c r="B6">
        <f t="shared" si="0"/>
        <v>1700</v>
      </c>
      <c r="C6" t="s">
        <v>12</v>
      </c>
      <c r="D6">
        <f t="shared" si="1"/>
        <v>54</v>
      </c>
      <c r="E6" s="8" t="s">
        <v>151</v>
      </c>
      <c r="F6" t="s">
        <v>107</v>
      </c>
      <c r="G6">
        <v>300</v>
      </c>
      <c r="H6">
        <v>256</v>
      </c>
      <c r="I6">
        <v>297</v>
      </c>
      <c r="J6">
        <v>289</v>
      </c>
      <c r="K6">
        <v>267</v>
      </c>
      <c r="L6">
        <v>291</v>
      </c>
      <c r="M6">
        <f>(G6+H6+I6+J6+K6+L6)/6</f>
        <v>283.3333333333333</v>
      </c>
    </row>
    <row r="7" spans="1:13" ht="12.75">
      <c r="A7" s="1" t="s">
        <v>184</v>
      </c>
      <c r="B7">
        <f t="shared" si="0"/>
        <v>1621</v>
      </c>
      <c r="C7" t="s">
        <v>12</v>
      </c>
      <c r="D7">
        <f t="shared" si="1"/>
        <v>133</v>
      </c>
      <c r="E7" s="8" t="s">
        <v>225</v>
      </c>
      <c r="F7" t="s">
        <v>107</v>
      </c>
      <c r="G7">
        <v>291</v>
      </c>
      <c r="H7">
        <v>272</v>
      </c>
      <c r="I7">
        <v>261</v>
      </c>
      <c r="J7">
        <v>276</v>
      </c>
      <c r="K7">
        <v>272</v>
      </c>
      <c r="L7">
        <v>249</v>
      </c>
      <c r="M7">
        <f>(G7+H7+I7+J7+K7+L7)/6</f>
        <v>270.1666666666667</v>
      </c>
    </row>
    <row r="8" spans="1:13" ht="12.75">
      <c r="A8" s="1" t="s">
        <v>133</v>
      </c>
      <c r="B8">
        <f t="shared" si="0"/>
        <v>1471</v>
      </c>
      <c r="C8" t="s">
        <v>12</v>
      </c>
      <c r="D8">
        <f t="shared" si="1"/>
        <v>283</v>
      </c>
      <c r="E8" s="8" t="s">
        <v>263</v>
      </c>
      <c r="F8" t="s">
        <v>107</v>
      </c>
      <c r="G8">
        <v>228</v>
      </c>
      <c r="H8">
        <v>256</v>
      </c>
      <c r="I8">
        <v>264</v>
      </c>
      <c r="J8">
        <v>237</v>
      </c>
      <c r="K8">
        <v>246</v>
      </c>
      <c r="L8">
        <v>240</v>
      </c>
      <c r="M8">
        <f>(G8+H8+I8+J8+K8+L8)/6</f>
        <v>245.16666666666666</v>
      </c>
    </row>
    <row r="9" spans="1:13" ht="12.75">
      <c r="A9" s="1" t="s">
        <v>134</v>
      </c>
      <c r="B9">
        <f t="shared" si="0"/>
        <v>1446</v>
      </c>
      <c r="C9" t="s">
        <v>12</v>
      </c>
      <c r="D9">
        <f t="shared" si="1"/>
        <v>308</v>
      </c>
      <c r="E9" s="8" t="s">
        <v>142</v>
      </c>
      <c r="F9" t="s">
        <v>107</v>
      </c>
      <c r="G9">
        <v>253</v>
      </c>
      <c r="H9">
        <v>236</v>
      </c>
      <c r="I9">
        <v>225</v>
      </c>
      <c r="J9">
        <v>248</v>
      </c>
      <c r="K9">
        <v>226</v>
      </c>
      <c r="L9">
        <v>258</v>
      </c>
      <c r="M9">
        <f>(G9+H9+I9+J9+K9+L9)/6</f>
        <v>241</v>
      </c>
    </row>
    <row r="10" spans="1:13" ht="12.75">
      <c r="A10" s="1"/>
      <c r="B10">
        <f t="shared" si="0"/>
        <v>0</v>
      </c>
      <c r="C10" t="s">
        <v>12</v>
      </c>
      <c r="D10">
        <f t="shared" si="1"/>
        <v>1754</v>
      </c>
      <c r="E10" s="8"/>
      <c r="F10" t="s">
        <v>107</v>
      </c>
      <c r="M10">
        <f>(G10+H10+I10+J10+K10+L10)/5</f>
        <v>0</v>
      </c>
    </row>
    <row r="11" spans="2:12" ht="12.75">
      <c r="B11"/>
      <c r="D11"/>
      <c r="F11" t="s">
        <v>107</v>
      </c>
      <c r="G11">
        <f aca="true" t="shared" si="2" ref="G11:L11">SUM(G5:G9)</f>
        <v>1378</v>
      </c>
      <c r="H11">
        <f t="shared" si="2"/>
        <v>1321</v>
      </c>
      <c r="I11">
        <f t="shared" si="2"/>
        <v>1319</v>
      </c>
      <c r="J11">
        <f t="shared" si="2"/>
        <v>1358</v>
      </c>
      <c r="K11">
        <f t="shared" si="2"/>
        <v>1290</v>
      </c>
      <c r="L11">
        <f t="shared" si="2"/>
        <v>1326</v>
      </c>
    </row>
    <row r="12" spans="2:6" ht="12.75">
      <c r="B12">
        <f>SUM(B5:B9)</f>
        <v>7992</v>
      </c>
      <c r="D12" t="s">
        <v>222</v>
      </c>
      <c r="F12" t="s">
        <v>107</v>
      </c>
    </row>
    <row r="13" spans="2:6" ht="12.75">
      <c r="B13"/>
      <c r="D13"/>
      <c r="F13" t="s">
        <v>107</v>
      </c>
    </row>
    <row r="14" spans="2:6" ht="12.75">
      <c r="B14" s="1" t="s">
        <v>11</v>
      </c>
      <c r="C14" s="1" t="s">
        <v>11</v>
      </c>
      <c r="D14" s="1" t="s">
        <v>12</v>
      </c>
      <c r="E14" t="s">
        <v>13</v>
      </c>
      <c r="F14" t="s">
        <v>107</v>
      </c>
    </row>
    <row r="15" spans="2:5" ht="12.75">
      <c r="B15" s="2">
        <v>0</v>
      </c>
      <c r="C15" s="1">
        <v>0</v>
      </c>
      <c r="D15" s="2">
        <v>0</v>
      </c>
      <c r="E15">
        <f>""</f>
      </c>
    </row>
    <row r="16" spans="2:5" ht="12.75">
      <c r="B16" s="2">
        <v>75</v>
      </c>
      <c r="C16" s="2">
        <v>75</v>
      </c>
      <c r="D16" s="2">
        <v>80</v>
      </c>
      <c r="E16" t="s">
        <v>153</v>
      </c>
    </row>
    <row r="17" spans="2:5" ht="12.75">
      <c r="B17" s="2">
        <v>80</v>
      </c>
      <c r="C17" s="2">
        <v>80</v>
      </c>
      <c r="D17" s="2">
        <v>85</v>
      </c>
      <c r="E17" t="s">
        <v>154</v>
      </c>
    </row>
    <row r="18" spans="2:5" ht="12.75">
      <c r="B18" s="2">
        <v>85</v>
      </c>
      <c r="C18" s="1">
        <v>85</v>
      </c>
      <c r="D18" s="2">
        <v>90</v>
      </c>
      <c r="E18" t="s">
        <v>155</v>
      </c>
    </row>
    <row r="19" spans="2:3" ht="12.75">
      <c r="B19" s="2"/>
      <c r="C19" s="2"/>
    </row>
    <row r="20" spans="2:5" ht="12.75">
      <c r="B20" s="2"/>
      <c r="C20" s="2"/>
      <c r="D20" s="2">
        <v>1</v>
      </c>
      <c r="E20" t="s">
        <v>550</v>
      </c>
    </row>
    <row r="21" spans="2:5" ht="12.75">
      <c r="B21" s="2"/>
      <c r="C21" s="2"/>
      <c r="D21" s="2">
        <v>2</v>
      </c>
      <c r="E21" t="s">
        <v>551</v>
      </c>
    </row>
    <row r="22" spans="2:5" ht="12.75">
      <c r="B22" s="2"/>
      <c r="C22" s="2"/>
      <c r="D22" s="2">
        <v>3</v>
      </c>
      <c r="E22" t="s">
        <v>552</v>
      </c>
    </row>
    <row r="23" spans="2:5" ht="12.75">
      <c r="B23" s="2"/>
      <c r="C23" s="2"/>
      <c r="D23" s="2">
        <v>4</v>
      </c>
      <c r="E23" t="s">
        <v>553</v>
      </c>
    </row>
    <row r="24" spans="2:5" ht="12.75">
      <c r="B24" s="2"/>
      <c r="C24" s="2"/>
      <c r="D24" s="2">
        <v>5</v>
      </c>
      <c r="E24" t="s">
        <v>554</v>
      </c>
    </row>
    <row r="25" spans="2:5" ht="12.75">
      <c r="B25" s="2"/>
      <c r="C25" s="2"/>
      <c r="D25" s="2">
        <v>6</v>
      </c>
      <c r="E25" t="s">
        <v>555</v>
      </c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>
        <v>75</v>
      </c>
    </row>
    <row r="116" ht="12.75">
      <c r="C116" s="2">
        <v>80</v>
      </c>
    </row>
    <row r="117" ht="12.75">
      <c r="C117" s="2">
        <v>85</v>
      </c>
    </row>
  </sheetData>
  <autoFilter ref="B4:L117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ySplit="4" topLeftCell="BM20" activePane="bottomLeft" state="frozen"/>
      <selection pane="topLeft" activeCell="A1" sqref="A1"/>
      <selection pane="bottomLeft" activeCell="M4" sqref="M4"/>
    </sheetView>
  </sheetViews>
  <sheetFormatPr defaultColWidth="11.421875" defaultRowHeight="12.75"/>
  <cols>
    <col min="1" max="1" width="4.8515625" style="0" customWidth="1"/>
    <col min="2" max="2" width="6.00390625" style="3" customWidth="1"/>
    <col min="3" max="3" width="4.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19" t="s">
        <v>549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  <c r="N1" s="5"/>
    </row>
    <row r="2" spans="2:13" ht="12" customHeight="1">
      <c r="B2" s="20" t="s">
        <v>112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2:13" ht="12" customHeight="1">
      <c r="B3" s="20" t="str">
        <f>VLOOKUP(COUNT(G5:L5),TagTab,2,FALSE)</f>
        <v>6. Durchgang: 03./04.Februar 2007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7" ht="78.75" thickBot="1">
      <c r="A4" s="6" t="s">
        <v>0</v>
      </c>
      <c r="B4" s="6" t="s">
        <v>4</v>
      </c>
      <c r="C4" s="6" t="s">
        <v>3</v>
      </c>
      <c r="D4" s="6" t="s">
        <v>177</v>
      </c>
      <c r="E4" s="7" t="s">
        <v>1</v>
      </c>
      <c r="F4" s="7"/>
      <c r="G4" s="13" t="s">
        <v>533</v>
      </c>
      <c r="H4" s="13" t="s">
        <v>534</v>
      </c>
      <c r="I4" s="13" t="s">
        <v>537</v>
      </c>
      <c r="J4" s="13" t="s">
        <v>536</v>
      </c>
      <c r="K4" s="13" t="s">
        <v>535</v>
      </c>
      <c r="L4" s="13" t="s">
        <v>548</v>
      </c>
      <c r="M4" s="17" t="s">
        <v>604</v>
      </c>
      <c r="O4" s="14"/>
      <c r="P4" s="14"/>
      <c r="Q4" s="14"/>
    </row>
    <row r="5" spans="1:13" ht="12.75">
      <c r="A5" s="1" t="s">
        <v>182</v>
      </c>
      <c r="B5" s="3">
        <f>G5+H5+I5+J5+K5+L5</f>
        <v>1674</v>
      </c>
      <c r="C5" t="s">
        <v>11</v>
      </c>
      <c r="D5">
        <f aca="true" t="shared" si="0" ref="D5:D27">$B$5-B5</f>
        <v>0</v>
      </c>
      <c r="E5" s="8" t="s">
        <v>145</v>
      </c>
      <c r="F5" t="s">
        <v>107</v>
      </c>
      <c r="G5">
        <v>294</v>
      </c>
      <c r="H5">
        <v>282</v>
      </c>
      <c r="I5">
        <v>290</v>
      </c>
      <c r="J5">
        <v>285</v>
      </c>
      <c r="K5">
        <v>264</v>
      </c>
      <c r="L5">
        <v>259</v>
      </c>
      <c r="M5">
        <f>(G5+H5+I5+J5+K5+L5)/6</f>
        <v>279</v>
      </c>
    </row>
    <row r="6" spans="1:13" ht="12.75">
      <c r="A6" s="1" t="s">
        <v>183</v>
      </c>
      <c r="B6" s="3">
        <f aca="true" t="shared" si="1" ref="B6:B27">G6+H6+I6+J6+K6+L6</f>
        <v>1673</v>
      </c>
      <c r="C6" t="s">
        <v>11</v>
      </c>
      <c r="D6">
        <f t="shared" si="0"/>
        <v>1</v>
      </c>
      <c r="E6" s="8" t="s">
        <v>151</v>
      </c>
      <c r="F6" t="s">
        <v>107</v>
      </c>
      <c r="G6">
        <v>308</v>
      </c>
      <c r="H6">
        <v>275</v>
      </c>
      <c r="I6">
        <v>283</v>
      </c>
      <c r="J6">
        <v>308</v>
      </c>
      <c r="K6">
        <v>248</v>
      </c>
      <c r="L6">
        <v>251</v>
      </c>
      <c r="M6">
        <f aca="true" t="shared" si="2" ref="M6:M26">(G6+H6+I6+J6+K6+L6)/6</f>
        <v>278.8333333333333</v>
      </c>
    </row>
    <row r="7" spans="1:13" ht="12.75">
      <c r="A7" s="1" t="s">
        <v>184</v>
      </c>
      <c r="B7" s="3">
        <f t="shared" si="1"/>
        <v>1664</v>
      </c>
      <c r="C7" t="s">
        <v>11</v>
      </c>
      <c r="D7">
        <f t="shared" si="0"/>
        <v>10</v>
      </c>
      <c r="E7" s="8" t="s">
        <v>187</v>
      </c>
      <c r="F7" t="s">
        <v>107</v>
      </c>
      <c r="G7">
        <v>313</v>
      </c>
      <c r="H7">
        <v>252</v>
      </c>
      <c r="I7">
        <v>274</v>
      </c>
      <c r="J7">
        <v>284</v>
      </c>
      <c r="K7">
        <v>267</v>
      </c>
      <c r="L7">
        <v>274</v>
      </c>
      <c r="M7">
        <f t="shared" si="2"/>
        <v>277.3333333333333</v>
      </c>
    </row>
    <row r="8" spans="1:13" ht="12.75">
      <c r="A8" s="1" t="s">
        <v>133</v>
      </c>
      <c r="B8" s="3">
        <f t="shared" si="1"/>
        <v>1605</v>
      </c>
      <c r="C8" t="s">
        <v>11</v>
      </c>
      <c r="D8">
        <f t="shared" si="0"/>
        <v>69</v>
      </c>
      <c r="E8" s="8" t="s">
        <v>150</v>
      </c>
      <c r="F8" t="s">
        <v>107</v>
      </c>
      <c r="G8">
        <v>270</v>
      </c>
      <c r="H8">
        <v>251</v>
      </c>
      <c r="I8">
        <v>283</v>
      </c>
      <c r="J8">
        <v>292</v>
      </c>
      <c r="K8">
        <v>250</v>
      </c>
      <c r="L8">
        <v>259</v>
      </c>
      <c r="M8">
        <f t="shared" si="2"/>
        <v>267.5</v>
      </c>
    </row>
    <row r="9" spans="1:13" ht="12.75">
      <c r="A9" s="1" t="s">
        <v>134</v>
      </c>
      <c r="B9" s="3">
        <f t="shared" si="1"/>
        <v>1593</v>
      </c>
      <c r="C9" t="s">
        <v>11</v>
      </c>
      <c r="D9">
        <f t="shared" si="0"/>
        <v>81</v>
      </c>
      <c r="E9" s="8" t="s">
        <v>140</v>
      </c>
      <c r="F9" t="s">
        <v>107</v>
      </c>
      <c r="G9">
        <v>288</v>
      </c>
      <c r="H9">
        <v>259</v>
      </c>
      <c r="I9">
        <v>260</v>
      </c>
      <c r="J9">
        <v>271</v>
      </c>
      <c r="K9">
        <v>251</v>
      </c>
      <c r="L9">
        <v>264</v>
      </c>
      <c r="M9">
        <f t="shared" si="2"/>
        <v>265.5</v>
      </c>
    </row>
    <row r="10" spans="1:13" ht="12.75">
      <c r="A10" s="1" t="s">
        <v>170</v>
      </c>
      <c r="B10" s="3">
        <f t="shared" si="1"/>
        <v>1580</v>
      </c>
      <c r="C10" t="s">
        <v>11</v>
      </c>
      <c r="D10">
        <f t="shared" si="0"/>
        <v>94</v>
      </c>
      <c r="E10" s="8" t="s">
        <v>142</v>
      </c>
      <c r="F10" t="s">
        <v>107</v>
      </c>
      <c r="G10">
        <v>268</v>
      </c>
      <c r="H10">
        <v>263</v>
      </c>
      <c r="I10">
        <v>266</v>
      </c>
      <c r="J10">
        <v>294</v>
      </c>
      <c r="K10">
        <v>254</v>
      </c>
      <c r="L10">
        <v>235</v>
      </c>
      <c r="M10">
        <f t="shared" si="2"/>
        <v>263.3333333333333</v>
      </c>
    </row>
    <row r="11" spans="1:13" ht="12.75">
      <c r="A11" s="1" t="s">
        <v>178</v>
      </c>
      <c r="B11" s="3">
        <f t="shared" si="1"/>
        <v>1539</v>
      </c>
      <c r="C11" t="s">
        <v>11</v>
      </c>
      <c r="D11">
        <f t="shared" si="0"/>
        <v>135</v>
      </c>
      <c r="E11" s="8" t="s">
        <v>146</v>
      </c>
      <c r="F11" t="s">
        <v>107</v>
      </c>
      <c r="G11">
        <v>252</v>
      </c>
      <c r="H11">
        <v>256</v>
      </c>
      <c r="I11">
        <v>258</v>
      </c>
      <c r="J11">
        <v>276</v>
      </c>
      <c r="K11">
        <v>263</v>
      </c>
      <c r="L11">
        <v>234</v>
      </c>
      <c r="M11">
        <f t="shared" si="2"/>
        <v>256.5</v>
      </c>
    </row>
    <row r="12" spans="1:13" ht="12.75">
      <c r="A12" s="1" t="s">
        <v>179</v>
      </c>
      <c r="B12" s="3">
        <f t="shared" si="1"/>
        <v>1511</v>
      </c>
      <c r="C12" t="s">
        <v>11</v>
      </c>
      <c r="D12">
        <f t="shared" si="0"/>
        <v>163</v>
      </c>
      <c r="E12" s="8" t="s">
        <v>137</v>
      </c>
      <c r="G12">
        <v>256</v>
      </c>
      <c r="H12">
        <v>245</v>
      </c>
      <c r="I12">
        <v>263</v>
      </c>
      <c r="J12">
        <v>265</v>
      </c>
      <c r="K12">
        <v>229</v>
      </c>
      <c r="L12">
        <v>253</v>
      </c>
      <c r="M12">
        <f t="shared" si="2"/>
        <v>251.83333333333334</v>
      </c>
    </row>
    <row r="13" spans="1:13" ht="12.75">
      <c r="A13" s="1" t="s">
        <v>171</v>
      </c>
      <c r="B13" s="3">
        <f t="shared" si="1"/>
        <v>1510</v>
      </c>
      <c r="C13" t="s">
        <v>11</v>
      </c>
      <c r="D13">
        <f t="shared" si="0"/>
        <v>164</v>
      </c>
      <c r="E13" s="8" t="s">
        <v>143</v>
      </c>
      <c r="F13" t="s">
        <v>107</v>
      </c>
      <c r="G13">
        <v>275</v>
      </c>
      <c r="H13">
        <v>253</v>
      </c>
      <c r="I13">
        <v>266</v>
      </c>
      <c r="J13">
        <v>255</v>
      </c>
      <c r="K13">
        <v>224</v>
      </c>
      <c r="L13">
        <v>237</v>
      </c>
      <c r="M13">
        <f t="shared" si="2"/>
        <v>251.66666666666666</v>
      </c>
    </row>
    <row r="14" spans="1:13" ht="12.75">
      <c r="A14" s="1" t="s">
        <v>185</v>
      </c>
      <c r="B14" s="3">
        <f t="shared" si="1"/>
        <v>1498</v>
      </c>
      <c r="C14" t="s">
        <v>11</v>
      </c>
      <c r="D14">
        <f t="shared" si="0"/>
        <v>176</v>
      </c>
      <c r="E14" s="8" t="s">
        <v>144</v>
      </c>
      <c r="F14" t="s">
        <v>107</v>
      </c>
      <c r="G14">
        <v>267</v>
      </c>
      <c r="H14">
        <v>244</v>
      </c>
      <c r="I14">
        <v>255</v>
      </c>
      <c r="J14">
        <v>248</v>
      </c>
      <c r="K14">
        <v>247</v>
      </c>
      <c r="L14">
        <v>237</v>
      </c>
      <c r="M14">
        <f t="shared" si="2"/>
        <v>249.66666666666666</v>
      </c>
    </row>
    <row r="15" spans="1:13" ht="12.75">
      <c r="A15" s="1" t="s">
        <v>172</v>
      </c>
      <c r="B15" s="3">
        <f t="shared" si="1"/>
        <v>1484</v>
      </c>
      <c r="C15" t="s">
        <v>11</v>
      </c>
      <c r="D15">
        <f t="shared" si="0"/>
        <v>190</v>
      </c>
      <c r="E15" s="8" t="s">
        <v>141</v>
      </c>
      <c r="F15" t="s">
        <v>107</v>
      </c>
      <c r="G15">
        <v>275</v>
      </c>
      <c r="H15">
        <v>225</v>
      </c>
      <c r="I15">
        <v>247</v>
      </c>
      <c r="J15">
        <v>269</v>
      </c>
      <c r="K15">
        <v>230</v>
      </c>
      <c r="L15">
        <v>238</v>
      </c>
      <c r="M15">
        <f t="shared" si="2"/>
        <v>247.33333333333334</v>
      </c>
    </row>
    <row r="16" spans="1:13" ht="12.75">
      <c r="A16" s="1" t="s">
        <v>180</v>
      </c>
      <c r="B16" s="3">
        <f t="shared" si="1"/>
        <v>1441</v>
      </c>
      <c r="C16" t="s">
        <v>11</v>
      </c>
      <c r="D16">
        <f t="shared" si="0"/>
        <v>233</v>
      </c>
      <c r="E16" s="8" t="s">
        <v>147</v>
      </c>
      <c r="F16" t="s">
        <v>107</v>
      </c>
      <c r="G16">
        <v>267</v>
      </c>
      <c r="H16">
        <v>244</v>
      </c>
      <c r="I16">
        <v>239</v>
      </c>
      <c r="J16">
        <v>246</v>
      </c>
      <c r="K16">
        <v>233</v>
      </c>
      <c r="L16">
        <v>212</v>
      </c>
      <c r="M16">
        <f t="shared" si="2"/>
        <v>240.16666666666666</v>
      </c>
    </row>
    <row r="17" spans="1:13" ht="12.75">
      <c r="A17" s="1" t="s">
        <v>174</v>
      </c>
      <c r="B17" s="3">
        <f t="shared" si="1"/>
        <v>1392</v>
      </c>
      <c r="C17" t="s">
        <v>11</v>
      </c>
      <c r="D17">
        <f t="shared" si="0"/>
        <v>282</v>
      </c>
      <c r="E17" s="8" t="s">
        <v>265</v>
      </c>
      <c r="G17">
        <v>223</v>
      </c>
      <c r="H17">
        <v>232</v>
      </c>
      <c r="I17">
        <v>233</v>
      </c>
      <c r="J17">
        <v>246</v>
      </c>
      <c r="K17">
        <v>222</v>
      </c>
      <c r="L17">
        <v>236</v>
      </c>
      <c r="M17">
        <f t="shared" si="2"/>
        <v>232</v>
      </c>
    </row>
    <row r="18" spans="1:13" ht="12.75">
      <c r="A18" s="1" t="s">
        <v>173</v>
      </c>
      <c r="B18" s="3">
        <f t="shared" si="1"/>
        <v>1373</v>
      </c>
      <c r="C18" t="s">
        <v>11</v>
      </c>
      <c r="D18">
        <f t="shared" si="0"/>
        <v>301</v>
      </c>
      <c r="E18" s="8" t="s">
        <v>188</v>
      </c>
      <c r="F18" t="s">
        <v>107</v>
      </c>
      <c r="G18">
        <v>229</v>
      </c>
      <c r="H18">
        <v>237</v>
      </c>
      <c r="I18">
        <v>220</v>
      </c>
      <c r="J18">
        <v>229</v>
      </c>
      <c r="K18">
        <v>234</v>
      </c>
      <c r="L18">
        <v>224</v>
      </c>
      <c r="M18">
        <f t="shared" si="2"/>
        <v>228.83333333333334</v>
      </c>
    </row>
    <row r="19" spans="1:13" ht="12.75">
      <c r="A19" s="1" t="s">
        <v>349</v>
      </c>
      <c r="B19" s="3">
        <f t="shared" si="1"/>
        <v>1362</v>
      </c>
      <c r="C19" t="s">
        <v>11</v>
      </c>
      <c r="D19">
        <f t="shared" si="0"/>
        <v>312</v>
      </c>
      <c r="E19" s="8" t="s">
        <v>135</v>
      </c>
      <c r="G19">
        <v>248</v>
      </c>
      <c r="H19">
        <v>236</v>
      </c>
      <c r="I19">
        <v>227</v>
      </c>
      <c r="J19">
        <v>239</v>
      </c>
      <c r="K19">
        <v>194</v>
      </c>
      <c r="L19">
        <v>218</v>
      </c>
      <c r="M19">
        <f t="shared" si="2"/>
        <v>227</v>
      </c>
    </row>
    <row r="20" spans="1:13" ht="12.75">
      <c r="A20" s="1" t="s">
        <v>181</v>
      </c>
      <c r="B20" s="3">
        <f t="shared" si="1"/>
        <v>1317</v>
      </c>
      <c r="C20" t="s">
        <v>11</v>
      </c>
      <c r="D20">
        <f t="shared" si="0"/>
        <v>357</v>
      </c>
      <c r="E20" s="8" t="s">
        <v>138</v>
      </c>
      <c r="F20" t="s">
        <v>107</v>
      </c>
      <c r="G20">
        <v>232</v>
      </c>
      <c r="H20">
        <v>204</v>
      </c>
      <c r="I20">
        <v>190</v>
      </c>
      <c r="J20">
        <v>236</v>
      </c>
      <c r="K20">
        <v>241</v>
      </c>
      <c r="L20">
        <v>214</v>
      </c>
      <c r="M20">
        <f t="shared" si="2"/>
        <v>219.5</v>
      </c>
    </row>
    <row r="21" spans="1:13" ht="12.75">
      <c r="A21" s="1" t="s">
        <v>166</v>
      </c>
      <c r="B21" s="3">
        <f t="shared" si="1"/>
        <v>1302</v>
      </c>
      <c r="C21" t="s">
        <v>11</v>
      </c>
      <c r="D21">
        <f>$B$5-B21</f>
        <v>372</v>
      </c>
      <c r="E21" s="8" t="s">
        <v>139</v>
      </c>
      <c r="F21" t="s">
        <v>107</v>
      </c>
      <c r="G21">
        <v>227</v>
      </c>
      <c r="H21">
        <v>231</v>
      </c>
      <c r="I21">
        <v>222</v>
      </c>
      <c r="J21">
        <v>244</v>
      </c>
      <c r="K21">
        <v>192</v>
      </c>
      <c r="L21">
        <v>186</v>
      </c>
      <c r="M21">
        <f t="shared" si="2"/>
        <v>217</v>
      </c>
    </row>
    <row r="22" spans="1:13" ht="12.75">
      <c r="A22" s="1" t="s">
        <v>136</v>
      </c>
      <c r="B22" s="3">
        <f t="shared" si="1"/>
        <v>1291</v>
      </c>
      <c r="C22" t="s">
        <v>11</v>
      </c>
      <c r="D22">
        <f t="shared" si="0"/>
        <v>383</v>
      </c>
      <c r="E22" s="8" t="s">
        <v>543</v>
      </c>
      <c r="G22">
        <v>216</v>
      </c>
      <c r="H22">
        <v>215</v>
      </c>
      <c r="I22">
        <v>206</v>
      </c>
      <c r="J22">
        <v>233</v>
      </c>
      <c r="K22">
        <v>199</v>
      </c>
      <c r="L22">
        <v>222</v>
      </c>
      <c r="M22">
        <f t="shared" si="2"/>
        <v>215.16666666666666</v>
      </c>
    </row>
    <row r="23" spans="1:13" ht="12.75">
      <c r="A23" s="1" t="s">
        <v>217</v>
      </c>
      <c r="B23" s="3">
        <f t="shared" si="1"/>
        <v>1281</v>
      </c>
      <c r="C23" t="s">
        <v>11</v>
      </c>
      <c r="D23">
        <f t="shared" si="0"/>
        <v>393</v>
      </c>
      <c r="E23" s="8" t="s">
        <v>149</v>
      </c>
      <c r="F23" t="s">
        <v>107</v>
      </c>
      <c r="G23">
        <v>226</v>
      </c>
      <c r="H23">
        <v>219</v>
      </c>
      <c r="I23">
        <v>212</v>
      </c>
      <c r="J23">
        <v>220</v>
      </c>
      <c r="K23">
        <v>203</v>
      </c>
      <c r="L23">
        <v>201</v>
      </c>
      <c r="M23">
        <f t="shared" si="2"/>
        <v>213.5</v>
      </c>
    </row>
    <row r="24" spans="1:13" ht="12.75">
      <c r="A24" s="1" t="s">
        <v>218</v>
      </c>
      <c r="B24" s="3">
        <f t="shared" si="1"/>
        <v>1232</v>
      </c>
      <c r="C24" t="s">
        <v>11</v>
      </c>
      <c r="D24">
        <f t="shared" si="0"/>
        <v>442</v>
      </c>
      <c r="E24" s="8" t="s">
        <v>263</v>
      </c>
      <c r="F24" t="s">
        <v>107</v>
      </c>
      <c r="G24">
        <v>236</v>
      </c>
      <c r="H24">
        <v>218</v>
      </c>
      <c r="I24">
        <v>185</v>
      </c>
      <c r="J24">
        <v>211</v>
      </c>
      <c r="K24">
        <v>217</v>
      </c>
      <c r="L24">
        <v>165</v>
      </c>
      <c r="M24">
        <f t="shared" si="2"/>
        <v>205.33333333333334</v>
      </c>
    </row>
    <row r="25" spans="1:13" ht="12.75">
      <c r="A25" s="1" t="s">
        <v>255</v>
      </c>
      <c r="B25" s="3">
        <f t="shared" si="1"/>
        <v>1223</v>
      </c>
      <c r="C25" t="s">
        <v>11</v>
      </c>
      <c r="D25">
        <f t="shared" si="0"/>
        <v>451</v>
      </c>
      <c r="E25" s="8" t="s">
        <v>148</v>
      </c>
      <c r="F25" t="s">
        <v>107</v>
      </c>
      <c r="G25">
        <v>186</v>
      </c>
      <c r="H25">
        <v>209</v>
      </c>
      <c r="I25">
        <v>193</v>
      </c>
      <c r="J25">
        <v>218</v>
      </c>
      <c r="K25">
        <v>199</v>
      </c>
      <c r="L25">
        <v>218</v>
      </c>
      <c r="M25">
        <f t="shared" si="2"/>
        <v>203.83333333333334</v>
      </c>
    </row>
    <row r="26" spans="1:13" ht="12.75">
      <c r="A26" s="1" t="s">
        <v>186</v>
      </c>
      <c r="B26" s="3">
        <f t="shared" si="1"/>
        <v>1103</v>
      </c>
      <c r="C26" t="s">
        <v>11</v>
      </c>
      <c r="D26">
        <f t="shared" si="0"/>
        <v>571</v>
      </c>
      <c r="E26" s="8" t="s">
        <v>264</v>
      </c>
      <c r="G26">
        <v>210</v>
      </c>
      <c r="H26">
        <v>214</v>
      </c>
      <c r="I26">
        <v>191</v>
      </c>
      <c r="J26">
        <v>222</v>
      </c>
      <c r="K26">
        <v>212</v>
      </c>
      <c r="L26">
        <v>54</v>
      </c>
      <c r="M26">
        <f t="shared" si="2"/>
        <v>183.83333333333334</v>
      </c>
    </row>
    <row r="27" spans="1:5" ht="12.75">
      <c r="A27" s="1"/>
      <c r="B27" s="3">
        <f t="shared" si="1"/>
        <v>0</v>
      </c>
      <c r="C27" t="s">
        <v>11</v>
      </c>
      <c r="D27">
        <f t="shared" si="0"/>
        <v>1674</v>
      </c>
      <c r="E27" s="8"/>
    </row>
    <row r="28" spans="3:12" ht="12.75">
      <c r="C28" t="s">
        <v>11</v>
      </c>
      <c r="G28">
        <f>SUM(G5:G26)</f>
        <v>5566</v>
      </c>
      <c r="H28">
        <f>SUM(H5:H26)</f>
        <v>5264</v>
      </c>
      <c r="I28">
        <f>SUM(I5:I26)</f>
        <v>5263</v>
      </c>
      <c r="J28">
        <f>SUM(J5:J26)</f>
        <v>5591</v>
      </c>
      <c r="K28">
        <f>SUM(K5:K27)</f>
        <v>5073</v>
      </c>
      <c r="L28">
        <f>SUM(L5:L26)</f>
        <v>4891</v>
      </c>
    </row>
    <row r="29" ht="12.75">
      <c r="C29" t="s">
        <v>11</v>
      </c>
    </row>
    <row r="30" ht="12.75">
      <c r="C30" t="s">
        <v>11</v>
      </c>
    </row>
    <row r="32" spans="2:4" ht="12.75">
      <c r="B32" s="3">
        <f>SUM(B5:B27)</f>
        <v>31648</v>
      </c>
      <c r="D32" t="s">
        <v>222</v>
      </c>
    </row>
  </sheetData>
  <autoFilter ref="B4:L30"/>
  <mergeCells count="3">
    <mergeCell ref="B1:L1"/>
    <mergeCell ref="B2:L2"/>
    <mergeCell ref="B3:L3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M4" sqref="M4"/>
    </sheetView>
  </sheetViews>
  <sheetFormatPr defaultColWidth="11.421875" defaultRowHeight="12.75"/>
  <cols>
    <col min="1" max="1" width="4.8515625" style="0" customWidth="1"/>
    <col min="2" max="2" width="5.7109375" style="3" customWidth="1"/>
    <col min="3" max="3" width="2.57421875" style="1" hidden="1" customWidth="1"/>
    <col min="4" max="4" width="5.7109375" style="2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1" customWidth="1"/>
  </cols>
  <sheetData>
    <row r="1" spans="2:14" ht="30" customHeight="1">
      <c r="B1" s="19" t="s">
        <v>549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  <c r="N1" s="5"/>
    </row>
    <row r="2" spans="2:13" ht="12" customHeight="1">
      <c r="B2" s="20" t="s">
        <v>132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2:13" ht="12" customHeight="1">
      <c r="B3" s="20" t="str">
        <f>VLOOKUP(COUNT(G5:L5),TagTab,2,FALSE)</f>
        <v>6. Durchgang: 03./04.Februar 2007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3" ht="78.75" thickBot="1">
      <c r="A4" s="6" t="s">
        <v>0</v>
      </c>
      <c r="B4" s="6" t="s">
        <v>4</v>
      </c>
      <c r="C4" s="6" t="s">
        <v>3</v>
      </c>
      <c r="D4" s="6" t="s">
        <v>177</v>
      </c>
      <c r="E4" s="7" t="s">
        <v>1</v>
      </c>
      <c r="F4" s="7"/>
      <c r="G4" s="13" t="s">
        <v>533</v>
      </c>
      <c r="H4" s="13" t="s">
        <v>534</v>
      </c>
      <c r="I4" s="13" t="s">
        <v>537</v>
      </c>
      <c r="J4" s="13" t="s">
        <v>536</v>
      </c>
      <c r="K4" s="13" t="s">
        <v>535</v>
      </c>
      <c r="L4" s="13" t="s">
        <v>548</v>
      </c>
      <c r="M4" s="17" t="s">
        <v>604</v>
      </c>
    </row>
    <row r="5" spans="1:24" ht="12.75">
      <c r="A5" s="1" t="s">
        <v>182</v>
      </c>
      <c r="B5" s="1">
        <f aca="true" t="shared" si="0" ref="B5:B17">G5+H5+I5+J5+K5+L5</f>
        <v>1915</v>
      </c>
      <c r="C5" t="s">
        <v>11</v>
      </c>
      <c r="D5">
        <f aca="true" t="shared" si="1" ref="D5:D16">$B$5-B5</f>
        <v>0</v>
      </c>
      <c r="E5" s="8" t="s">
        <v>189</v>
      </c>
      <c r="F5" t="s">
        <v>107</v>
      </c>
      <c r="G5">
        <v>322</v>
      </c>
      <c r="H5">
        <v>337</v>
      </c>
      <c r="I5">
        <v>311</v>
      </c>
      <c r="J5">
        <v>340</v>
      </c>
      <c r="K5">
        <v>305</v>
      </c>
      <c r="L5">
        <v>300</v>
      </c>
      <c r="M5">
        <f>(G5+H5+I5+J5+K5+L5)/6</f>
        <v>319.1666666666667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13" ht="12.75">
      <c r="A6" s="1" t="s">
        <v>183</v>
      </c>
      <c r="B6" s="1">
        <f t="shared" si="0"/>
        <v>1891</v>
      </c>
      <c r="D6">
        <f t="shared" si="1"/>
        <v>24</v>
      </c>
      <c r="E6" s="8" t="s">
        <v>150</v>
      </c>
      <c r="F6" t="s">
        <v>107</v>
      </c>
      <c r="G6">
        <v>324</v>
      </c>
      <c r="H6">
        <v>306</v>
      </c>
      <c r="I6">
        <v>321</v>
      </c>
      <c r="J6">
        <v>316</v>
      </c>
      <c r="K6">
        <v>320</v>
      </c>
      <c r="L6">
        <v>304</v>
      </c>
      <c r="M6">
        <f aca="true" t="shared" si="2" ref="M6:M16">(G6+H6+I6+J6+K6+L6)/6</f>
        <v>315.1666666666667</v>
      </c>
    </row>
    <row r="7" spans="1:13" ht="12.75">
      <c r="A7" s="1" t="s">
        <v>184</v>
      </c>
      <c r="B7" s="1">
        <f t="shared" si="0"/>
        <v>1782</v>
      </c>
      <c r="D7">
        <f t="shared" si="1"/>
        <v>133</v>
      </c>
      <c r="E7" s="8" t="s">
        <v>142</v>
      </c>
      <c r="G7">
        <v>315</v>
      </c>
      <c r="H7">
        <v>280</v>
      </c>
      <c r="I7">
        <v>303</v>
      </c>
      <c r="J7">
        <v>296</v>
      </c>
      <c r="K7">
        <v>295</v>
      </c>
      <c r="L7">
        <v>293</v>
      </c>
      <c r="M7">
        <f t="shared" si="2"/>
        <v>297</v>
      </c>
    </row>
    <row r="8" spans="1:13" ht="12.75">
      <c r="A8" s="1" t="s">
        <v>133</v>
      </c>
      <c r="B8" s="1">
        <f t="shared" si="0"/>
        <v>1772</v>
      </c>
      <c r="D8">
        <f t="shared" si="1"/>
        <v>143</v>
      </c>
      <c r="E8" s="8" t="s">
        <v>267</v>
      </c>
      <c r="G8">
        <v>343</v>
      </c>
      <c r="H8">
        <v>306</v>
      </c>
      <c r="I8">
        <v>275</v>
      </c>
      <c r="J8">
        <v>292</v>
      </c>
      <c r="K8">
        <v>288</v>
      </c>
      <c r="L8">
        <v>268</v>
      </c>
      <c r="M8">
        <f t="shared" si="2"/>
        <v>295.3333333333333</v>
      </c>
    </row>
    <row r="9" spans="1:13" ht="12.75">
      <c r="A9" s="1" t="s">
        <v>134</v>
      </c>
      <c r="B9" s="1">
        <f t="shared" si="0"/>
        <v>1724</v>
      </c>
      <c r="C9" t="s">
        <v>11</v>
      </c>
      <c r="D9">
        <f t="shared" si="1"/>
        <v>191</v>
      </c>
      <c r="E9" s="8" t="s">
        <v>190</v>
      </c>
      <c r="F9" t="s">
        <v>107</v>
      </c>
      <c r="G9">
        <v>296</v>
      </c>
      <c r="H9">
        <v>271</v>
      </c>
      <c r="I9">
        <v>289</v>
      </c>
      <c r="J9">
        <v>309</v>
      </c>
      <c r="K9">
        <v>283</v>
      </c>
      <c r="L9">
        <v>276</v>
      </c>
      <c r="M9">
        <f t="shared" si="2"/>
        <v>287.3333333333333</v>
      </c>
    </row>
    <row r="10" spans="1:13" ht="12.75">
      <c r="A10" s="1" t="s">
        <v>170</v>
      </c>
      <c r="B10" s="1">
        <f t="shared" si="0"/>
        <v>1601</v>
      </c>
      <c r="C10" t="s">
        <v>11</v>
      </c>
      <c r="D10">
        <f t="shared" si="1"/>
        <v>314</v>
      </c>
      <c r="E10" s="8" t="s">
        <v>266</v>
      </c>
      <c r="F10" t="s">
        <v>107</v>
      </c>
      <c r="G10">
        <v>266</v>
      </c>
      <c r="H10">
        <v>277</v>
      </c>
      <c r="I10">
        <v>259</v>
      </c>
      <c r="J10">
        <v>284</v>
      </c>
      <c r="K10">
        <v>241</v>
      </c>
      <c r="L10">
        <v>274</v>
      </c>
      <c r="M10">
        <f t="shared" si="2"/>
        <v>266.8333333333333</v>
      </c>
    </row>
    <row r="11" spans="1:13" ht="12.75">
      <c r="A11" s="1" t="s">
        <v>178</v>
      </c>
      <c r="B11" s="1">
        <f t="shared" si="0"/>
        <v>1593</v>
      </c>
      <c r="D11">
        <f t="shared" si="1"/>
        <v>322</v>
      </c>
      <c r="E11" s="8" t="s">
        <v>191</v>
      </c>
      <c r="G11">
        <v>268</v>
      </c>
      <c r="H11">
        <v>249</v>
      </c>
      <c r="I11">
        <v>272</v>
      </c>
      <c r="J11">
        <v>284</v>
      </c>
      <c r="K11">
        <v>235</v>
      </c>
      <c r="L11">
        <v>285</v>
      </c>
      <c r="M11">
        <f t="shared" si="2"/>
        <v>265.5</v>
      </c>
    </row>
    <row r="12" spans="1:13" ht="12.75">
      <c r="A12" s="1" t="s">
        <v>179</v>
      </c>
      <c r="B12" s="1">
        <f t="shared" si="0"/>
        <v>1581</v>
      </c>
      <c r="D12">
        <f t="shared" si="1"/>
        <v>334</v>
      </c>
      <c r="E12" s="8" t="s">
        <v>268</v>
      </c>
      <c r="G12">
        <v>278</v>
      </c>
      <c r="H12">
        <v>261</v>
      </c>
      <c r="I12">
        <v>269</v>
      </c>
      <c r="J12">
        <v>256</v>
      </c>
      <c r="K12">
        <v>248</v>
      </c>
      <c r="L12">
        <v>269</v>
      </c>
      <c r="M12">
        <f t="shared" si="2"/>
        <v>263.5</v>
      </c>
    </row>
    <row r="13" spans="1:13" ht="12.75">
      <c r="A13" s="1" t="s">
        <v>171</v>
      </c>
      <c r="B13" s="1">
        <f t="shared" si="0"/>
        <v>1576</v>
      </c>
      <c r="D13">
        <f t="shared" si="1"/>
        <v>339</v>
      </c>
      <c r="E13" s="8" t="s">
        <v>135</v>
      </c>
      <c r="G13">
        <v>288</v>
      </c>
      <c r="H13">
        <v>279</v>
      </c>
      <c r="I13">
        <v>235</v>
      </c>
      <c r="J13">
        <v>286</v>
      </c>
      <c r="K13">
        <v>239</v>
      </c>
      <c r="L13">
        <v>249</v>
      </c>
      <c r="M13">
        <f t="shared" si="2"/>
        <v>262.6666666666667</v>
      </c>
    </row>
    <row r="14" spans="1:13" ht="12.75">
      <c r="A14" s="1" t="s">
        <v>185</v>
      </c>
      <c r="B14" s="1">
        <f t="shared" si="0"/>
        <v>1575</v>
      </c>
      <c r="D14">
        <f t="shared" si="1"/>
        <v>340</v>
      </c>
      <c r="E14" s="8" t="s">
        <v>263</v>
      </c>
      <c r="G14">
        <v>262</v>
      </c>
      <c r="H14">
        <v>282</v>
      </c>
      <c r="I14">
        <v>257</v>
      </c>
      <c r="J14">
        <v>292</v>
      </c>
      <c r="K14">
        <v>244</v>
      </c>
      <c r="L14">
        <v>238</v>
      </c>
      <c r="M14">
        <f t="shared" si="2"/>
        <v>262.5</v>
      </c>
    </row>
    <row r="15" spans="1:13" ht="12.75">
      <c r="A15" s="1" t="s">
        <v>172</v>
      </c>
      <c r="B15" s="1">
        <f t="shared" si="0"/>
        <v>1556</v>
      </c>
      <c r="C15" t="s">
        <v>11</v>
      </c>
      <c r="D15">
        <f t="shared" si="1"/>
        <v>359</v>
      </c>
      <c r="E15" s="8" t="s">
        <v>141</v>
      </c>
      <c r="F15" t="s">
        <v>107</v>
      </c>
      <c r="G15">
        <v>300</v>
      </c>
      <c r="H15">
        <v>269</v>
      </c>
      <c r="I15">
        <v>241</v>
      </c>
      <c r="J15">
        <v>267</v>
      </c>
      <c r="K15">
        <v>224</v>
      </c>
      <c r="L15">
        <v>255</v>
      </c>
      <c r="M15">
        <f t="shared" si="2"/>
        <v>259.3333333333333</v>
      </c>
    </row>
    <row r="16" spans="1:13" ht="12.75">
      <c r="A16" s="1" t="s">
        <v>180</v>
      </c>
      <c r="B16" s="1">
        <f t="shared" si="0"/>
        <v>1546</v>
      </c>
      <c r="D16">
        <f t="shared" si="1"/>
        <v>369</v>
      </c>
      <c r="E16" s="8" t="s">
        <v>192</v>
      </c>
      <c r="G16">
        <v>266</v>
      </c>
      <c r="H16">
        <v>260</v>
      </c>
      <c r="I16">
        <v>250</v>
      </c>
      <c r="J16">
        <v>270</v>
      </c>
      <c r="K16">
        <v>251</v>
      </c>
      <c r="L16">
        <v>249</v>
      </c>
      <c r="M16">
        <f t="shared" si="2"/>
        <v>257.6666666666667</v>
      </c>
    </row>
    <row r="17" spans="1:6" ht="12.75">
      <c r="A17" s="1"/>
      <c r="B17" s="1">
        <f t="shared" si="0"/>
        <v>0</v>
      </c>
      <c r="C17" t="s">
        <v>11</v>
      </c>
      <c r="D17">
        <f>$B$5-B17</f>
        <v>1915</v>
      </c>
      <c r="E17" s="8"/>
      <c r="F17" t="s">
        <v>107</v>
      </c>
    </row>
    <row r="18" spans="2:12" ht="12.75">
      <c r="B18" s="1" t="s">
        <v>11</v>
      </c>
      <c r="D18" s="1" t="s">
        <v>12</v>
      </c>
      <c r="E18" t="s">
        <v>13</v>
      </c>
      <c r="F18" t="s">
        <v>107</v>
      </c>
      <c r="G18">
        <f aca="true" t="shared" si="3" ref="G18:L18">SUM(G5:G16)</f>
        <v>3528</v>
      </c>
      <c r="H18">
        <f t="shared" si="3"/>
        <v>3377</v>
      </c>
      <c r="I18">
        <f t="shared" si="3"/>
        <v>3282</v>
      </c>
      <c r="J18">
        <f t="shared" si="3"/>
        <v>3492</v>
      </c>
      <c r="K18">
        <f t="shared" si="3"/>
        <v>3173</v>
      </c>
      <c r="L18">
        <f t="shared" si="3"/>
        <v>3260</v>
      </c>
    </row>
    <row r="19" spans="2:4" ht="12.75">
      <c r="B19" s="2">
        <v>0</v>
      </c>
      <c r="C19" s="1" t="s">
        <v>11</v>
      </c>
      <c r="D19" s="2">
        <v>0</v>
      </c>
    </row>
    <row r="20" spans="2:5" ht="12.75">
      <c r="B20" s="2">
        <v>85</v>
      </c>
      <c r="C20" s="2">
        <v>0</v>
      </c>
      <c r="D20" s="2">
        <v>75</v>
      </c>
      <c r="E20" t="s">
        <v>153</v>
      </c>
    </row>
    <row r="21" spans="2:5" ht="12.75">
      <c r="B21" s="2">
        <v>90</v>
      </c>
      <c r="C21" s="2"/>
      <c r="D21" s="2">
        <v>80</v>
      </c>
      <c r="E21" t="s">
        <v>154</v>
      </c>
    </row>
    <row r="22" spans="2:5" ht="12.75">
      <c r="B22" s="2">
        <v>95</v>
      </c>
      <c r="C22" s="2"/>
      <c r="D22" s="2">
        <v>85</v>
      </c>
      <c r="E22" t="s">
        <v>155</v>
      </c>
    </row>
    <row r="23" spans="2:3" ht="12.75">
      <c r="B23" s="2"/>
      <c r="C23" s="2"/>
    </row>
    <row r="24" spans="2:5" ht="12.75">
      <c r="B24" s="2"/>
      <c r="C24" s="2"/>
      <c r="D24" s="2">
        <v>1</v>
      </c>
      <c r="E24" t="s">
        <v>550</v>
      </c>
    </row>
    <row r="25" spans="2:5" ht="12.75">
      <c r="B25" s="2"/>
      <c r="C25" s="2"/>
      <c r="D25" s="2">
        <v>2</v>
      </c>
      <c r="E25" t="s">
        <v>551</v>
      </c>
    </row>
    <row r="26" spans="2:5" ht="12.75">
      <c r="B26" s="2"/>
      <c r="C26" s="2"/>
      <c r="D26" s="2">
        <v>3</v>
      </c>
      <c r="E26" t="s">
        <v>552</v>
      </c>
    </row>
    <row r="27" spans="2:5" ht="12.75">
      <c r="B27" s="2"/>
      <c r="C27" s="2"/>
      <c r="D27" s="2">
        <v>4</v>
      </c>
      <c r="E27" t="s">
        <v>553</v>
      </c>
    </row>
    <row r="28" spans="2:5" ht="12.75">
      <c r="B28" s="2"/>
      <c r="C28" s="2"/>
      <c r="D28" s="2">
        <v>5</v>
      </c>
      <c r="E28" t="s">
        <v>554</v>
      </c>
    </row>
    <row r="29" spans="2:5" ht="12.75">
      <c r="B29" s="2"/>
      <c r="C29" s="2"/>
      <c r="D29" s="2">
        <v>6</v>
      </c>
      <c r="E29" t="s">
        <v>555</v>
      </c>
    </row>
    <row r="30" ht="12.75">
      <c r="C30" s="2"/>
    </row>
    <row r="31" spans="2:4" ht="12.75">
      <c r="B31" s="3">
        <f>SUM(B5:B17)</f>
        <v>20112</v>
      </c>
      <c r="C31" s="2"/>
      <c r="D31" s="2" t="s">
        <v>4</v>
      </c>
    </row>
    <row r="32" ht="12.75">
      <c r="C32" s="2"/>
    </row>
    <row r="33" spans="3:12" ht="12.75">
      <c r="C33" s="2"/>
      <c r="G33">
        <f>G18+TEAMH!G28+TEAMD!G11</f>
        <v>10472</v>
      </c>
      <c r="H33">
        <f>H18+TEAMH!H28+TEAMD!H11</f>
        <v>9962</v>
      </c>
      <c r="I33">
        <f>I18+TEAMH!H28+TEAMD!I11</f>
        <v>9865</v>
      </c>
      <c r="J33">
        <f>J18+TEAMH!J28+TEAMD!J11</f>
        <v>10441</v>
      </c>
      <c r="K33">
        <f>K18+TEAMH!K28+TEAMD!K11</f>
        <v>9536</v>
      </c>
      <c r="L33">
        <f>L18+TEAMH!L28+TEAMD!L11</f>
        <v>9477</v>
      </c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>
        <v>75</v>
      </c>
    </row>
    <row r="120" ht="12.75">
      <c r="C120" s="2">
        <v>80</v>
      </c>
    </row>
    <row r="121" ht="12.75">
      <c r="C121" s="2">
        <v>85</v>
      </c>
    </row>
  </sheetData>
  <autoFilter ref="B4:L121"/>
  <mergeCells count="4">
    <mergeCell ref="B1:L1"/>
    <mergeCell ref="B2:L2"/>
    <mergeCell ref="B3:L3"/>
    <mergeCell ref="N5:X5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pane ySplit="4" topLeftCell="BM5" activePane="bottomLeft" state="frozen"/>
      <selection pane="topLeft" activeCell="A1" sqref="A1"/>
      <selection pane="bottomLeft" activeCell="O5" sqref="O5"/>
    </sheetView>
  </sheetViews>
  <sheetFormatPr defaultColWidth="11.421875" defaultRowHeight="12.75"/>
  <cols>
    <col min="1" max="1" width="4.8515625" style="0" customWidth="1"/>
    <col min="2" max="2" width="5.7109375" style="3" customWidth="1"/>
    <col min="3" max="3" width="3.7109375" style="1" hidden="1" customWidth="1"/>
    <col min="4" max="4" width="4.57421875" style="2" customWidth="1"/>
    <col min="5" max="6" width="20.7109375" style="0" customWidth="1"/>
    <col min="7" max="13" width="4.7109375" style="0" customWidth="1"/>
    <col min="14" max="14" width="6.7109375" style="1" customWidth="1"/>
  </cols>
  <sheetData>
    <row r="1" spans="2:14" ht="30" customHeight="1">
      <c r="B1" s="19" t="s">
        <v>549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20" t="s">
        <v>108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VLOOKUP(COUNT(TEAMD!G5:L5),TagTab,2,FALSE)</f>
        <v>6. Durchgang: 03./04.Februar 2007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177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8" t="s">
        <v>604</v>
      </c>
    </row>
    <row r="5" spans="1:17" ht="12" customHeight="1">
      <c r="A5" s="1" t="s">
        <v>182</v>
      </c>
      <c r="B5" s="3">
        <f aca="true" t="shared" si="0" ref="B5:B47">G5+H5+I5+J5+K5+L5</f>
        <v>484</v>
      </c>
      <c r="C5" t="s">
        <v>12</v>
      </c>
      <c r="D5">
        <f aca="true" t="shared" si="1" ref="D5:D47">$B$5-B5</f>
        <v>0</v>
      </c>
      <c r="E5" s="8" t="s">
        <v>247</v>
      </c>
      <c r="F5" t="s">
        <v>18</v>
      </c>
      <c r="G5">
        <v>70</v>
      </c>
      <c r="H5">
        <v>93</v>
      </c>
      <c r="I5">
        <v>71</v>
      </c>
      <c r="J5">
        <v>92</v>
      </c>
      <c r="K5">
        <v>86</v>
      </c>
      <c r="L5">
        <v>72</v>
      </c>
      <c r="M5">
        <f aca="true" t="shared" si="2" ref="M5:M47">IF(ISBLANK(F5),0,MAX(G5,H5,I5,J5,K5,L5))</f>
        <v>93</v>
      </c>
      <c r="N5" s="1" t="str">
        <f>IF(C5="D",VLOOKUP(M5,EinzelD!D_NDL,2,TRUE),VLOOKUP(M5,EinzelD!D_NDL,2,TRUE))</f>
        <v>gold</v>
      </c>
      <c r="O5">
        <f>IF(COUNT(G5:L5)=6,1,0)</f>
        <v>1</v>
      </c>
      <c r="P5" s="1" t="s">
        <v>182</v>
      </c>
      <c r="Q5" s="15">
        <f>(G5+H5+I5+J5+K5+L5)/6</f>
        <v>80.66666666666667</v>
      </c>
    </row>
    <row r="6" spans="1:17" ht="12.75">
      <c r="A6" s="1" t="s">
        <v>183</v>
      </c>
      <c r="B6" s="3">
        <f t="shared" si="0"/>
        <v>468</v>
      </c>
      <c r="C6" t="s">
        <v>12</v>
      </c>
      <c r="D6">
        <f t="shared" si="1"/>
        <v>16</v>
      </c>
      <c r="E6" s="8" t="s">
        <v>262</v>
      </c>
      <c r="F6" t="s">
        <v>20</v>
      </c>
      <c r="G6">
        <v>82</v>
      </c>
      <c r="H6">
        <v>89</v>
      </c>
      <c r="I6">
        <v>84</v>
      </c>
      <c r="J6">
        <v>76</v>
      </c>
      <c r="K6">
        <v>69</v>
      </c>
      <c r="L6">
        <v>68</v>
      </c>
      <c r="M6">
        <f t="shared" si="2"/>
        <v>89</v>
      </c>
      <c r="N6" s="1" t="str">
        <f>IF(C6="D",VLOOKUP(M6,EinzelD!D_NDL,2,TRUE),VLOOKUP(M6,EinzelD!D_NDL,2,TRUE))</f>
        <v>silber</v>
      </c>
      <c r="O6">
        <f aca="true" t="shared" si="3" ref="O6:O47">IF(COUNT(G6:L6)=6,1,0)</f>
        <v>1</v>
      </c>
      <c r="P6" s="1" t="s">
        <v>183</v>
      </c>
      <c r="Q6" s="15">
        <f aca="true" t="shared" si="4" ref="Q6:Q47">(G6+H6+I6+J6+K6+L6)/6</f>
        <v>78</v>
      </c>
    </row>
    <row r="7" spans="1:17" ht="12.75">
      <c r="A7" s="1" t="s">
        <v>184</v>
      </c>
      <c r="B7" s="3">
        <f t="shared" si="0"/>
        <v>451</v>
      </c>
      <c r="C7" t="s">
        <v>12</v>
      </c>
      <c r="D7">
        <f t="shared" si="1"/>
        <v>33</v>
      </c>
      <c r="E7" s="8" t="s">
        <v>241</v>
      </c>
      <c r="F7" t="s">
        <v>225</v>
      </c>
      <c r="G7">
        <v>79</v>
      </c>
      <c r="H7">
        <v>76</v>
      </c>
      <c r="I7">
        <v>62</v>
      </c>
      <c r="J7">
        <v>86</v>
      </c>
      <c r="K7">
        <v>77</v>
      </c>
      <c r="L7">
        <v>71</v>
      </c>
      <c r="M7">
        <f t="shared" si="2"/>
        <v>86</v>
      </c>
      <c r="N7" s="1" t="str">
        <f>IF(C7="D",VLOOKUP(M7,EinzelD!D_NDL,2,TRUE),VLOOKUP(M7,EinzelD!D_NDL,2,TRUE))</f>
        <v>silber</v>
      </c>
      <c r="O7">
        <f t="shared" si="3"/>
        <v>1</v>
      </c>
      <c r="P7" s="1" t="s">
        <v>184</v>
      </c>
      <c r="Q7" s="15">
        <f t="shared" si="4"/>
        <v>75.16666666666667</v>
      </c>
    </row>
    <row r="8" spans="1:17" ht="12.75">
      <c r="A8" s="1" t="s">
        <v>133</v>
      </c>
      <c r="B8" s="3">
        <f t="shared" si="0"/>
        <v>431</v>
      </c>
      <c r="C8" t="s">
        <v>12</v>
      </c>
      <c r="D8">
        <f t="shared" si="1"/>
        <v>53</v>
      </c>
      <c r="E8" s="8" t="s">
        <v>17</v>
      </c>
      <c r="F8" t="s">
        <v>18</v>
      </c>
      <c r="G8">
        <v>66</v>
      </c>
      <c r="H8">
        <v>75</v>
      </c>
      <c r="I8">
        <v>68</v>
      </c>
      <c r="J8">
        <v>57</v>
      </c>
      <c r="K8">
        <v>78</v>
      </c>
      <c r="L8">
        <v>87</v>
      </c>
      <c r="M8">
        <f t="shared" si="2"/>
        <v>87</v>
      </c>
      <c r="N8" s="1" t="str">
        <f>IF(C8="D",VLOOKUP(M8,EinzelD!D_NDL,2,TRUE),VLOOKUP(M8,EinzelD!D_NDL,2,TRUE))</f>
        <v>silber</v>
      </c>
      <c r="O8">
        <f t="shared" si="3"/>
        <v>1</v>
      </c>
      <c r="P8" s="1" t="s">
        <v>133</v>
      </c>
      <c r="Q8" s="15">
        <f t="shared" si="4"/>
        <v>71.83333333333333</v>
      </c>
    </row>
    <row r="9" spans="1:17" ht="12.75">
      <c r="A9" s="1" t="s">
        <v>134</v>
      </c>
      <c r="B9" s="3">
        <f t="shared" si="0"/>
        <v>408</v>
      </c>
      <c r="C9" t="s">
        <v>12</v>
      </c>
      <c r="D9">
        <f t="shared" si="1"/>
        <v>76</v>
      </c>
      <c r="E9" s="8" t="s">
        <v>329</v>
      </c>
      <c r="F9" t="s">
        <v>20</v>
      </c>
      <c r="G9">
        <v>60</v>
      </c>
      <c r="H9">
        <v>70</v>
      </c>
      <c r="I9">
        <v>57</v>
      </c>
      <c r="J9">
        <v>82</v>
      </c>
      <c r="K9">
        <v>77</v>
      </c>
      <c r="L9">
        <v>62</v>
      </c>
      <c r="M9">
        <f t="shared" si="2"/>
        <v>82</v>
      </c>
      <c r="N9" s="9" t="str">
        <f>IF(C9="D",VLOOKUP(M9,EinzelD!D_NDL,2,TRUE),VLOOKUP(M9,EinzelD!D_NDL,2,TRUE))</f>
        <v>bronze</v>
      </c>
      <c r="O9">
        <f t="shared" si="3"/>
        <v>1</v>
      </c>
      <c r="P9" s="1" t="s">
        <v>134</v>
      </c>
      <c r="Q9" s="15">
        <f t="shared" si="4"/>
        <v>68</v>
      </c>
    </row>
    <row r="10" spans="1:17" ht="12.75">
      <c r="A10" s="1" t="s">
        <v>170</v>
      </c>
      <c r="B10" s="3">
        <f t="shared" si="0"/>
        <v>404</v>
      </c>
      <c r="C10" t="s">
        <v>12</v>
      </c>
      <c r="D10">
        <f t="shared" si="1"/>
        <v>80</v>
      </c>
      <c r="E10" s="8" t="s">
        <v>34</v>
      </c>
      <c r="F10" t="s">
        <v>18</v>
      </c>
      <c r="G10">
        <v>71</v>
      </c>
      <c r="H10">
        <v>77</v>
      </c>
      <c r="I10">
        <v>71</v>
      </c>
      <c r="J10">
        <v>63</v>
      </c>
      <c r="K10">
        <v>63</v>
      </c>
      <c r="L10">
        <v>59</v>
      </c>
      <c r="M10">
        <f t="shared" si="2"/>
        <v>77</v>
      </c>
      <c r="N10" s="12" t="e">
        <f>IF(C10="D",VLOOKUP(M10,EinzelD!D_NDL,2,TRUE),VLOOKUP(M10,EinzelD!D_NDL,2,TRUE))</f>
        <v>#N/A</v>
      </c>
      <c r="O10">
        <f t="shared" si="3"/>
        <v>1</v>
      </c>
      <c r="P10" s="1" t="s">
        <v>170</v>
      </c>
      <c r="Q10" s="15">
        <f t="shared" si="4"/>
        <v>67.33333333333333</v>
      </c>
    </row>
    <row r="11" spans="1:17" ht="12.75">
      <c r="A11" s="1" t="s">
        <v>178</v>
      </c>
      <c r="B11" s="3">
        <f t="shared" si="0"/>
        <v>397</v>
      </c>
      <c r="C11" t="s">
        <v>12</v>
      </c>
      <c r="D11">
        <f t="shared" si="1"/>
        <v>87</v>
      </c>
      <c r="E11" s="8" t="s">
        <v>24</v>
      </c>
      <c r="F11" t="s">
        <v>20</v>
      </c>
      <c r="G11">
        <v>71</v>
      </c>
      <c r="H11">
        <v>60</v>
      </c>
      <c r="I11">
        <v>58</v>
      </c>
      <c r="J11">
        <v>60</v>
      </c>
      <c r="K11">
        <v>83</v>
      </c>
      <c r="L11">
        <v>65</v>
      </c>
      <c r="M11">
        <f t="shared" si="2"/>
        <v>83</v>
      </c>
      <c r="N11" s="10" t="str">
        <f>IF(C11="D",VLOOKUP(M11,EinzelD!D_NDL,2,TRUE),VLOOKUP(M11,EinzelD!D_NDL,2,TRUE))</f>
        <v>bronze</v>
      </c>
      <c r="O11">
        <f t="shared" si="3"/>
        <v>1</v>
      </c>
      <c r="P11" s="1" t="s">
        <v>178</v>
      </c>
      <c r="Q11" s="15">
        <f t="shared" si="4"/>
        <v>66.16666666666667</v>
      </c>
    </row>
    <row r="12" spans="1:17" ht="12.75">
      <c r="A12" s="1" t="s">
        <v>179</v>
      </c>
      <c r="B12" s="3">
        <f t="shared" si="0"/>
        <v>396</v>
      </c>
      <c r="C12" t="s">
        <v>12</v>
      </c>
      <c r="D12">
        <f t="shared" si="1"/>
        <v>88</v>
      </c>
      <c r="E12" s="8" t="s">
        <v>35</v>
      </c>
      <c r="F12" t="s">
        <v>20</v>
      </c>
      <c r="G12">
        <v>73</v>
      </c>
      <c r="H12">
        <v>61</v>
      </c>
      <c r="I12">
        <v>63</v>
      </c>
      <c r="J12">
        <v>67</v>
      </c>
      <c r="K12">
        <v>71</v>
      </c>
      <c r="L12">
        <v>61</v>
      </c>
      <c r="M12">
        <f t="shared" si="2"/>
        <v>73</v>
      </c>
      <c r="N12" s="12" t="e">
        <f>IF(C12="D",VLOOKUP(M12,EinzelD!D_NDL,2,TRUE),VLOOKUP(M12,EinzelD!D_NDL,2,TRUE))</f>
        <v>#N/A</v>
      </c>
      <c r="O12">
        <f t="shared" si="3"/>
        <v>1</v>
      </c>
      <c r="P12" s="1" t="s">
        <v>179</v>
      </c>
      <c r="Q12" s="15">
        <f t="shared" si="4"/>
        <v>66</v>
      </c>
    </row>
    <row r="13" spans="1:17" ht="12.75">
      <c r="A13" s="1"/>
      <c r="B13" s="3">
        <f t="shared" si="0"/>
        <v>396</v>
      </c>
      <c r="C13" t="s">
        <v>12</v>
      </c>
      <c r="D13">
        <f t="shared" si="1"/>
        <v>88</v>
      </c>
      <c r="E13" s="8" t="s">
        <v>26</v>
      </c>
      <c r="F13" t="s">
        <v>18</v>
      </c>
      <c r="G13">
        <v>65</v>
      </c>
      <c r="H13">
        <v>63</v>
      </c>
      <c r="I13">
        <v>60</v>
      </c>
      <c r="J13">
        <v>64</v>
      </c>
      <c r="K13">
        <v>68</v>
      </c>
      <c r="L13">
        <v>76</v>
      </c>
      <c r="M13">
        <f t="shared" si="2"/>
        <v>76</v>
      </c>
      <c r="N13" s="12" t="e">
        <f>IF(C13="D",VLOOKUP(M13,EinzelD!D_NDL,2,TRUE),VLOOKUP(M13,EinzelD!D_NDL,2,TRUE))</f>
        <v>#N/A</v>
      </c>
      <c r="O13">
        <f t="shared" si="3"/>
        <v>1</v>
      </c>
      <c r="P13" s="1" t="s">
        <v>171</v>
      </c>
      <c r="Q13" s="15">
        <f t="shared" si="4"/>
        <v>66</v>
      </c>
    </row>
    <row r="14" spans="1:17" ht="12.75">
      <c r="A14" s="1" t="s">
        <v>185</v>
      </c>
      <c r="B14" s="3">
        <f t="shared" si="0"/>
        <v>389</v>
      </c>
      <c r="C14" t="s">
        <v>12</v>
      </c>
      <c r="D14">
        <f t="shared" si="1"/>
        <v>95</v>
      </c>
      <c r="E14" s="8" t="s">
        <v>32</v>
      </c>
      <c r="F14" t="s">
        <v>18</v>
      </c>
      <c r="G14">
        <v>55</v>
      </c>
      <c r="H14">
        <v>63</v>
      </c>
      <c r="I14">
        <v>69</v>
      </c>
      <c r="J14">
        <v>62</v>
      </c>
      <c r="K14">
        <v>74</v>
      </c>
      <c r="L14">
        <v>66</v>
      </c>
      <c r="M14">
        <f t="shared" si="2"/>
        <v>74</v>
      </c>
      <c r="N14" s="12" t="e">
        <f>IF(C14="D",VLOOKUP(M14,EinzelD!D_NDL,2,TRUE),VLOOKUP(M14,EinzelD!D_NDL,2,TRUE))</f>
        <v>#N/A</v>
      </c>
      <c r="O14">
        <f t="shared" si="3"/>
        <v>1</v>
      </c>
      <c r="P14" s="1" t="s">
        <v>185</v>
      </c>
      <c r="Q14" s="15">
        <f t="shared" si="4"/>
        <v>64.83333333333333</v>
      </c>
    </row>
    <row r="15" spans="1:17" ht="12.75">
      <c r="A15" s="1"/>
      <c r="B15" s="3">
        <f t="shared" si="0"/>
        <v>389</v>
      </c>
      <c r="C15" t="s">
        <v>12</v>
      </c>
      <c r="D15">
        <f t="shared" si="1"/>
        <v>95</v>
      </c>
      <c r="E15" s="8" t="s">
        <v>229</v>
      </c>
      <c r="F15" t="s">
        <v>225</v>
      </c>
      <c r="G15">
        <v>72</v>
      </c>
      <c r="H15">
        <v>67</v>
      </c>
      <c r="I15">
        <v>56</v>
      </c>
      <c r="J15">
        <v>62</v>
      </c>
      <c r="K15">
        <v>56</v>
      </c>
      <c r="L15">
        <v>76</v>
      </c>
      <c r="M15">
        <f t="shared" si="2"/>
        <v>76</v>
      </c>
      <c r="N15" s="12" t="e">
        <f>IF(C15="D",VLOOKUP(M15,EinzelD!D_NDL,2,TRUE),VLOOKUP(M15,EinzelD!D_NDL,2,TRUE))</f>
        <v>#N/A</v>
      </c>
      <c r="O15">
        <f t="shared" si="3"/>
        <v>1</v>
      </c>
      <c r="P15" s="1" t="s">
        <v>172</v>
      </c>
      <c r="Q15" s="15">
        <f t="shared" si="4"/>
        <v>64.83333333333333</v>
      </c>
    </row>
    <row r="16" spans="1:17" ht="12.75">
      <c r="A16" s="1" t="s">
        <v>180</v>
      </c>
      <c r="B16" s="3">
        <f t="shared" si="0"/>
        <v>383</v>
      </c>
      <c r="C16" t="s">
        <v>12</v>
      </c>
      <c r="D16">
        <f t="shared" si="1"/>
        <v>101</v>
      </c>
      <c r="E16" s="8" t="s">
        <v>224</v>
      </c>
      <c r="F16" t="s">
        <v>225</v>
      </c>
      <c r="G16">
        <v>62</v>
      </c>
      <c r="H16">
        <v>65</v>
      </c>
      <c r="I16">
        <v>64</v>
      </c>
      <c r="J16">
        <v>68</v>
      </c>
      <c r="K16">
        <v>67</v>
      </c>
      <c r="L16">
        <v>57</v>
      </c>
      <c r="M16">
        <f t="shared" si="2"/>
        <v>68</v>
      </c>
      <c r="N16" s="12" t="e">
        <f>IF(C16="D",VLOOKUP(M16,EinzelD!D_NDL,2,TRUE),VLOOKUP(M16,EinzelD!D_NDL,2,TRUE))</f>
        <v>#N/A</v>
      </c>
      <c r="O16">
        <f t="shared" si="3"/>
        <v>1</v>
      </c>
      <c r="P16" s="1" t="s">
        <v>180</v>
      </c>
      <c r="Q16" s="15">
        <f t="shared" si="4"/>
        <v>63.833333333333336</v>
      </c>
    </row>
    <row r="17" spans="1:17" ht="12.75">
      <c r="A17" s="1"/>
      <c r="B17" s="3">
        <f t="shared" si="0"/>
        <v>383</v>
      </c>
      <c r="C17" t="s">
        <v>12</v>
      </c>
      <c r="D17">
        <f t="shared" si="1"/>
        <v>101</v>
      </c>
      <c r="E17" s="8" t="s">
        <v>167</v>
      </c>
      <c r="F17" t="s">
        <v>263</v>
      </c>
      <c r="G17">
        <v>62</v>
      </c>
      <c r="H17">
        <v>70</v>
      </c>
      <c r="I17">
        <v>66</v>
      </c>
      <c r="J17">
        <v>59</v>
      </c>
      <c r="K17">
        <v>68</v>
      </c>
      <c r="L17">
        <v>58</v>
      </c>
      <c r="M17">
        <f t="shared" si="2"/>
        <v>70</v>
      </c>
      <c r="N17" s="12" t="e">
        <f>IF(C17="D",VLOOKUP(M17,EinzelD!D_NDL,2,TRUE),VLOOKUP(M17,EinzelD!D_NDL,2,TRUE))</f>
        <v>#N/A</v>
      </c>
      <c r="O17">
        <f t="shared" si="3"/>
        <v>1</v>
      </c>
      <c r="P17" s="1" t="s">
        <v>174</v>
      </c>
      <c r="Q17" s="15">
        <f t="shared" si="4"/>
        <v>63.833333333333336</v>
      </c>
    </row>
    <row r="18" spans="1:17" ht="12.75">
      <c r="A18" s="1"/>
      <c r="B18" s="3">
        <f t="shared" si="0"/>
        <v>383</v>
      </c>
      <c r="C18" t="s">
        <v>12</v>
      </c>
      <c r="D18">
        <f t="shared" si="1"/>
        <v>101</v>
      </c>
      <c r="E18" s="8" t="s">
        <v>33</v>
      </c>
      <c r="F18" t="s">
        <v>263</v>
      </c>
      <c r="G18">
        <v>59</v>
      </c>
      <c r="H18">
        <v>60</v>
      </c>
      <c r="I18">
        <v>59</v>
      </c>
      <c r="J18">
        <v>70</v>
      </c>
      <c r="K18">
        <v>71</v>
      </c>
      <c r="L18">
        <v>64</v>
      </c>
      <c r="M18">
        <f t="shared" si="2"/>
        <v>71</v>
      </c>
      <c r="N18" s="12" t="e">
        <f>IF(C18="D",VLOOKUP(M18,EinzelD!D_NDL,2,TRUE),VLOOKUP(M18,EinzelD!D_NDL,2,TRUE))</f>
        <v>#N/A</v>
      </c>
      <c r="O18">
        <f t="shared" si="3"/>
        <v>1</v>
      </c>
      <c r="P18" s="1" t="s">
        <v>173</v>
      </c>
      <c r="Q18" s="15">
        <f t="shared" si="4"/>
        <v>63.833333333333336</v>
      </c>
    </row>
    <row r="19" spans="1:17" ht="12.75">
      <c r="A19" s="1" t="s">
        <v>349</v>
      </c>
      <c r="B19" s="3">
        <f t="shared" si="0"/>
        <v>379</v>
      </c>
      <c r="C19" t="s">
        <v>12</v>
      </c>
      <c r="D19">
        <f t="shared" si="1"/>
        <v>105</v>
      </c>
      <c r="E19" s="8" t="s">
        <v>27</v>
      </c>
      <c r="F19" t="s">
        <v>20</v>
      </c>
      <c r="G19">
        <v>71</v>
      </c>
      <c r="H19">
        <v>66</v>
      </c>
      <c r="I19">
        <v>60</v>
      </c>
      <c r="J19">
        <v>65</v>
      </c>
      <c r="K19">
        <v>58</v>
      </c>
      <c r="L19">
        <v>59</v>
      </c>
      <c r="M19">
        <f t="shared" si="2"/>
        <v>71</v>
      </c>
      <c r="N19" s="12" t="e">
        <f>IF(C19="D",VLOOKUP(M19,EinzelD!D_NDL,2,TRUE),VLOOKUP(M19,EinzelD!D_NDL,2,TRUE))</f>
        <v>#N/A</v>
      </c>
      <c r="O19">
        <f t="shared" si="3"/>
        <v>1</v>
      </c>
      <c r="P19" s="1" t="s">
        <v>349</v>
      </c>
      <c r="Q19" s="15">
        <f t="shared" si="4"/>
        <v>63.166666666666664</v>
      </c>
    </row>
    <row r="20" spans="1:17" ht="12.75">
      <c r="A20" s="1" t="s">
        <v>181</v>
      </c>
      <c r="B20" s="3">
        <f t="shared" si="0"/>
        <v>371</v>
      </c>
      <c r="C20" t="s">
        <v>12</v>
      </c>
      <c r="D20">
        <f t="shared" si="1"/>
        <v>113</v>
      </c>
      <c r="E20" s="8" t="s">
        <v>227</v>
      </c>
      <c r="F20" t="s">
        <v>225</v>
      </c>
      <c r="G20">
        <v>58</v>
      </c>
      <c r="H20">
        <v>63</v>
      </c>
      <c r="I20">
        <v>58</v>
      </c>
      <c r="J20">
        <v>72</v>
      </c>
      <c r="K20">
        <v>66</v>
      </c>
      <c r="L20">
        <v>54</v>
      </c>
      <c r="M20">
        <f t="shared" si="2"/>
        <v>72</v>
      </c>
      <c r="N20" s="12" t="e">
        <f>IF(C20="D",VLOOKUP(M20,EinzelD!D_NDL,2,TRUE),VLOOKUP(M20,EinzelD!D_NDL,2,TRUE))</f>
        <v>#N/A</v>
      </c>
      <c r="O20">
        <f t="shared" si="3"/>
        <v>1</v>
      </c>
      <c r="P20" s="1" t="s">
        <v>181</v>
      </c>
      <c r="Q20" s="15">
        <f t="shared" si="4"/>
        <v>61.833333333333336</v>
      </c>
    </row>
    <row r="21" spans="1:17" ht="12.75">
      <c r="A21" s="1" t="s">
        <v>166</v>
      </c>
      <c r="B21" s="3">
        <f t="shared" si="0"/>
        <v>370</v>
      </c>
      <c r="C21" t="s">
        <v>12</v>
      </c>
      <c r="D21">
        <f t="shared" si="1"/>
        <v>114</v>
      </c>
      <c r="E21" s="8" t="s">
        <v>113</v>
      </c>
      <c r="F21" t="s">
        <v>21</v>
      </c>
      <c r="G21">
        <v>63</v>
      </c>
      <c r="H21">
        <v>56</v>
      </c>
      <c r="I21">
        <v>69</v>
      </c>
      <c r="J21">
        <v>67</v>
      </c>
      <c r="K21">
        <v>56</v>
      </c>
      <c r="L21">
        <v>59</v>
      </c>
      <c r="M21">
        <f t="shared" si="2"/>
        <v>69</v>
      </c>
      <c r="N21" s="12" t="e">
        <f>IF(C21="D",VLOOKUP(M21,EinzelD!D_NDL,2,TRUE),VLOOKUP(M21,EinzelD!D_NDL,2,TRUE))</f>
        <v>#N/A</v>
      </c>
      <c r="O21">
        <f t="shared" si="3"/>
        <v>1</v>
      </c>
      <c r="P21" s="1" t="s">
        <v>166</v>
      </c>
      <c r="Q21" s="15">
        <f t="shared" si="4"/>
        <v>61.666666666666664</v>
      </c>
    </row>
    <row r="22" spans="1:17" ht="12.75">
      <c r="A22" s="1" t="s">
        <v>136</v>
      </c>
      <c r="B22" s="3">
        <f t="shared" si="0"/>
        <v>369</v>
      </c>
      <c r="C22" t="s">
        <v>12</v>
      </c>
      <c r="D22">
        <f t="shared" si="1"/>
        <v>115</v>
      </c>
      <c r="E22" s="8" t="s">
        <v>25</v>
      </c>
      <c r="F22" t="s">
        <v>20</v>
      </c>
      <c r="G22">
        <v>60</v>
      </c>
      <c r="H22">
        <v>64</v>
      </c>
      <c r="I22">
        <v>60</v>
      </c>
      <c r="J22">
        <v>66</v>
      </c>
      <c r="K22">
        <v>58</v>
      </c>
      <c r="L22">
        <v>61</v>
      </c>
      <c r="M22">
        <f t="shared" si="2"/>
        <v>66</v>
      </c>
      <c r="N22" s="12" t="e">
        <f>IF(C22="D",VLOOKUP(M22,EinzelD!D_NDL,2,TRUE),VLOOKUP(M22,EinzelD!D_NDL,2,TRUE))</f>
        <v>#N/A</v>
      </c>
      <c r="O22">
        <f t="shared" si="3"/>
        <v>1</v>
      </c>
      <c r="P22" s="1" t="s">
        <v>136</v>
      </c>
      <c r="Q22" s="15">
        <f t="shared" si="4"/>
        <v>61.5</v>
      </c>
    </row>
    <row r="23" spans="1:17" ht="12.75">
      <c r="A23" s="1" t="s">
        <v>217</v>
      </c>
      <c r="B23" s="3">
        <f t="shared" si="0"/>
        <v>368</v>
      </c>
      <c r="C23" t="s">
        <v>12</v>
      </c>
      <c r="D23">
        <f t="shared" si="1"/>
        <v>116</v>
      </c>
      <c r="E23" s="8" t="s">
        <v>31</v>
      </c>
      <c r="F23" t="s">
        <v>18</v>
      </c>
      <c r="G23">
        <v>59</v>
      </c>
      <c r="H23">
        <v>59</v>
      </c>
      <c r="I23">
        <v>67</v>
      </c>
      <c r="J23">
        <v>69</v>
      </c>
      <c r="K23">
        <v>64</v>
      </c>
      <c r="L23">
        <v>50</v>
      </c>
      <c r="M23">
        <f t="shared" si="2"/>
        <v>69</v>
      </c>
      <c r="N23" s="12" t="e">
        <f>IF(C23="D",VLOOKUP(M23,EinzelD!D_NDL,2,TRUE),VLOOKUP(M23,EinzelD!D_NDL,2,TRUE))</f>
        <v>#N/A</v>
      </c>
      <c r="O23">
        <f t="shared" si="3"/>
        <v>1</v>
      </c>
      <c r="P23" s="1" t="s">
        <v>217</v>
      </c>
      <c r="Q23" s="15">
        <f t="shared" si="4"/>
        <v>61.333333333333336</v>
      </c>
    </row>
    <row r="24" spans="1:17" ht="12.75">
      <c r="A24" s="1" t="s">
        <v>218</v>
      </c>
      <c r="B24" s="3">
        <f t="shared" si="0"/>
        <v>362</v>
      </c>
      <c r="C24" t="s">
        <v>12</v>
      </c>
      <c r="D24">
        <f t="shared" si="1"/>
        <v>122</v>
      </c>
      <c r="E24" s="8" t="s">
        <v>325</v>
      </c>
      <c r="F24" t="s">
        <v>263</v>
      </c>
      <c r="G24">
        <v>61</v>
      </c>
      <c r="H24">
        <v>61</v>
      </c>
      <c r="I24">
        <v>67</v>
      </c>
      <c r="J24">
        <v>58</v>
      </c>
      <c r="K24">
        <v>51</v>
      </c>
      <c r="L24">
        <v>64</v>
      </c>
      <c r="M24">
        <f t="shared" si="2"/>
        <v>67</v>
      </c>
      <c r="N24" s="12" t="e">
        <f>IF(C24="D",VLOOKUP(M24,EinzelD!D_NDL,2,TRUE),VLOOKUP(M24,EinzelD!D_NDL,2,TRUE))</f>
        <v>#N/A</v>
      </c>
      <c r="O24">
        <f t="shared" si="3"/>
        <v>1</v>
      </c>
      <c r="P24" s="1" t="s">
        <v>218</v>
      </c>
      <c r="Q24" s="15">
        <f t="shared" si="4"/>
        <v>60.333333333333336</v>
      </c>
    </row>
    <row r="25" spans="1:17" ht="12.75">
      <c r="A25" s="1" t="s">
        <v>255</v>
      </c>
      <c r="B25" s="3">
        <f t="shared" si="0"/>
        <v>360</v>
      </c>
      <c r="C25" t="s">
        <v>12</v>
      </c>
      <c r="D25">
        <f t="shared" si="1"/>
        <v>124</v>
      </c>
      <c r="E25" s="8" t="s">
        <v>30</v>
      </c>
      <c r="F25" t="s">
        <v>21</v>
      </c>
      <c r="G25">
        <v>61</v>
      </c>
      <c r="H25">
        <v>54</v>
      </c>
      <c r="I25">
        <v>61</v>
      </c>
      <c r="J25">
        <v>71</v>
      </c>
      <c r="K25">
        <v>60</v>
      </c>
      <c r="L25">
        <v>53</v>
      </c>
      <c r="M25">
        <f t="shared" si="2"/>
        <v>71</v>
      </c>
      <c r="N25" s="12" t="e">
        <f>IF(C25="D",VLOOKUP(M25,EinzelD!D_NDL,2,TRUE),VLOOKUP(M25,EinzelD!D_NDL,2,TRUE))</f>
        <v>#N/A</v>
      </c>
      <c r="O25">
        <f t="shared" si="3"/>
        <v>1</v>
      </c>
      <c r="P25" s="1" t="s">
        <v>255</v>
      </c>
      <c r="Q25" s="15">
        <f t="shared" si="4"/>
        <v>60</v>
      </c>
    </row>
    <row r="26" spans="1:17" ht="12.75">
      <c r="A26" s="1" t="s">
        <v>186</v>
      </c>
      <c r="B26" s="3">
        <f t="shared" si="0"/>
        <v>328</v>
      </c>
      <c r="C26" t="s">
        <v>12</v>
      </c>
      <c r="D26">
        <f t="shared" si="1"/>
        <v>156</v>
      </c>
      <c r="E26" s="8" t="s">
        <v>226</v>
      </c>
      <c r="F26" t="s">
        <v>225</v>
      </c>
      <c r="G26">
        <v>50</v>
      </c>
      <c r="H26">
        <v>56</v>
      </c>
      <c r="I26">
        <v>58</v>
      </c>
      <c r="J26">
        <v>65</v>
      </c>
      <c r="K26">
        <v>51</v>
      </c>
      <c r="L26">
        <v>48</v>
      </c>
      <c r="M26">
        <f t="shared" si="2"/>
        <v>65</v>
      </c>
      <c r="N26" s="12" t="e">
        <f>IF(C26="D",VLOOKUP(M26,EinzelD!D_NDL,2,TRUE),VLOOKUP(M26,EinzelD!D_NDL,2,TRUE))</f>
        <v>#N/A</v>
      </c>
      <c r="O26">
        <f t="shared" si="3"/>
        <v>1</v>
      </c>
      <c r="P26" s="1" t="s">
        <v>186</v>
      </c>
      <c r="Q26" s="15">
        <f t="shared" si="4"/>
        <v>54.666666666666664</v>
      </c>
    </row>
    <row r="27" spans="1:17" ht="12.75">
      <c r="A27" s="1" t="s">
        <v>251</v>
      </c>
      <c r="B27" s="3">
        <f t="shared" si="0"/>
        <v>324</v>
      </c>
      <c r="C27" t="s">
        <v>12</v>
      </c>
      <c r="D27">
        <f t="shared" si="1"/>
        <v>160</v>
      </c>
      <c r="E27" s="8" t="s">
        <v>326</v>
      </c>
      <c r="F27" t="s">
        <v>263</v>
      </c>
      <c r="G27">
        <v>44</v>
      </c>
      <c r="H27">
        <v>65</v>
      </c>
      <c r="I27">
        <v>59</v>
      </c>
      <c r="J27">
        <v>50</v>
      </c>
      <c r="K27">
        <v>53</v>
      </c>
      <c r="L27">
        <v>53</v>
      </c>
      <c r="M27">
        <f t="shared" si="2"/>
        <v>65</v>
      </c>
      <c r="N27" s="12" t="e">
        <f>IF(C27="D",VLOOKUP(M27,EinzelD!D_NDL,2,TRUE),VLOOKUP(M27,EinzelD!D_NDL,2,TRUE))</f>
        <v>#N/A</v>
      </c>
      <c r="O27">
        <f t="shared" si="3"/>
        <v>1</v>
      </c>
      <c r="P27" s="1" t="s">
        <v>251</v>
      </c>
      <c r="Q27" s="15">
        <f t="shared" si="4"/>
        <v>54</v>
      </c>
    </row>
    <row r="28" spans="1:17" ht="12.75">
      <c r="A28" s="1" t="s">
        <v>350</v>
      </c>
      <c r="B28" s="3">
        <f>G28+H28+I28+J28+K28+L28</f>
        <v>322</v>
      </c>
      <c r="C28" t="s">
        <v>12</v>
      </c>
      <c r="D28">
        <f t="shared" si="1"/>
        <v>162</v>
      </c>
      <c r="E28" s="8" t="s">
        <v>544</v>
      </c>
      <c r="F28" t="s">
        <v>21</v>
      </c>
      <c r="G28">
        <v>48</v>
      </c>
      <c r="H28">
        <v>55</v>
      </c>
      <c r="I28">
        <v>56</v>
      </c>
      <c r="J28">
        <v>51</v>
      </c>
      <c r="K28">
        <v>57</v>
      </c>
      <c r="L28">
        <v>55</v>
      </c>
      <c r="M28">
        <f t="shared" si="2"/>
        <v>57</v>
      </c>
      <c r="N28" s="12" t="e">
        <f>IF(C28="D",VLOOKUP(M28,EinzelD!D_NDL,2,TRUE),VLOOKUP(M28,EinzelD!D_NDL,2,TRUE))</f>
        <v>#N/A</v>
      </c>
      <c r="O28">
        <f t="shared" si="3"/>
        <v>1</v>
      </c>
      <c r="P28" s="1" t="s">
        <v>350</v>
      </c>
      <c r="Q28" s="15">
        <f t="shared" si="4"/>
        <v>53.666666666666664</v>
      </c>
    </row>
    <row r="29" spans="1:17" ht="12.75">
      <c r="A29" s="1" t="s">
        <v>269</v>
      </c>
      <c r="B29" s="3">
        <f t="shared" si="0"/>
        <v>300</v>
      </c>
      <c r="C29" t="s">
        <v>12</v>
      </c>
      <c r="D29">
        <f>$B$5-B29</f>
        <v>184</v>
      </c>
      <c r="E29" s="8" t="s">
        <v>328</v>
      </c>
      <c r="F29" t="s">
        <v>225</v>
      </c>
      <c r="G29">
        <v>11</v>
      </c>
      <c r="H29">
        <v>47</v>
      </c>
      <c r="I29">
        <v>65</v>
      </c>
      <c r="J29">
        <v>58</v>
      </c>
      <c r="K29">
        <v>62</v>
      </c>
      <c r="L29">
        <v>57</v>
      </c>
      <c r="M29">
        <f t="shared" si="2"/>
        <v>65</v>
      </c>
      <c r="N29" s="12" t="e">
        <f>IF(C29="D",VLOOKUP(M29,EinzelD!D_NDL,2,TRUE),VLOOKUP(M29,EinzelD!D_NDL,2,TRUE))</f>
        <v>#N/A</v>
      </c>
      <c r="O29">
        <f t="shared" si="3"/>
        <v>1</v>
      </c>
      <c r="P29" s="1" t="s">
        <v>269</v>
      </c>
      <c r="Q29" s="15">
        <f t="shared" si="4"/>
        <v>50</v>
      </c>
    </row>
    <row r="30" spans="1:17" ht="12.75">
      <c r="A30" s="1" t="s">
        <v>256</v>
      </c>
      <c r="B30" s="3">
        <f t="shared" si="0"/>
        <v>295</v>
      </c>
      <c r="C30" t="s">
        <v>12</v>
      </c>
      <c r="D30">
        <f t="shared" si="1"/>
        <v>189</v>
      </c>
      <c r="E30" s="8" t="s">
        <v>28</v>
      </c>
      <c r="F30" t="s">
        <v>21</v>
      </c>
      <c r="G30">
        <v>0</v>
      </c>
      <c r="H30">
        <v>61</v>
      </c>
      <c r="I30">
        <v>66</v>
      </c>
      <c r="J30">
        <v>53</v>
      </c>
      <c r="K30">
        <v>57</v>
      </c>
      <c r="L30">
        <v>58</v>
      </c>
      <c r="M30">
        <f t="shared" si="2"/>
        <v>66</v>
      </c>
      <c r="N30" s="12" t="e">
        <f>IF(C30="D",VLOOKUP(M30,EinzelD!D_NDL,2,TRUE),VLOOKUP(M30,EinzelD!D_NDL,2,TRUE))</f>
        <v>#N/A</v>
      </c>
      <c r="O30">
        <f t="shared" si="3"/>
        <v>1</v>
      </c>
      <c r="P30" s="1" t="s">
        <v>256</v>
      </c>
      <c r="Q30" s="15">
        <f t="shared" si="4"/>
        <v>49.166666666666664</v>
      </c>
    </row>
    <row r="31" spans="1:17" ht="12.75">
      <c r="A31" s="1" t="s">
        <v>245</v>
      </c>
      <c r="B31" s="3">
        <f t="shared" si="0"/>
        <v>217</v>
      </c>
      <c r="C31" t="s">
        <v>12</v>
      </c>
      <c r="D31">
        <f t="shared" si="1"/>
        <v>267</v>
      </c>
      <c r="E31" s="8" t="s">
        <v>545</v>
      </c>
      <c r="F31" t="s">
        <v>21</v>
      </c>
      <c r="G31">
        <v>0</v>
      </c>
      <c r="H31">
        <v>52</v>
      </c>
      <c r="I31">
        <v>0</v>
      </c>
      <c r="J31">
        <v>62</v>
      </c>
      <c r="K31">
        <v>51</v>
      </c>
      <c r="L31">
        <v>52</v>
      </c>
      <c r="M31">
        <f t="shared" si="2"/>
        <v>62</v>
      </c>
      <c r="N31" s="12" t="e">
        <f>IF(C31="D",VLOOKUP(M31,EinzelD!D_NDL,2,TRUE),VLOOKUP(M31,EinzelD!D_NDL,2,TRUE))</f>
        <v>#N/A</v>
      </c>
      <c r="O31">
        <f t="shared" si="3"/>
        <v>1</v>
      </c>
      <c r="P31" s="1" t="s">
        <v>245</v>
      </c>
      <c r="Q31" s="15">
        <f t="shared" si="4"/>
        <v>36.166666666666664</v>
      </c>
    </row>
    <row r="32" spans="1:17" ht="12.75">
      <c r="A32" s="1" t="s">
        <v>176</v>
      </c>
      <c r="B32" s="3">
        <f t="shared" si="0"/>
        <v>192</v>
      </c>
      <c r="C32" t="s">
        <v>12</v>
      </c>
      <c r="D32">
        <f t="shared" si="1"/>
        <v>292</v>
      </c>
      <c r="E32" s="8" t="s">
        <v>126</v>
      </c>
      <c r="F32" t="s">
        <v>21</v>
      </c>
      <c r="G32">
        <v>68</v>
      </c>
      <c r="H32">
        <v>0</v>
      </c>
      <c r="I32">
        <v>62</v>
      </c>
      <c r="J32">
        <v>0</v>
      </c>
      <c r="K32">
        <v>62</v>
      </c>
      <c r="L32">
        <v>0</v>
      </c>
      <c r="M32">
        <f t="shared" si="2"/>
        <v>68</v>
      </c>
      <c r="N32" s="12" t="e">
        <f>IF(C32="D",VLOOKUP(M32,EinzelD!D_NDL,2,TRUE),VLOOKUP(M32,EinzelD!D_NDL,2,TRUE))</f>
        <v>#N/A</v>
      </c>
      <c r="O32">
        <f t="shared" si="3"/>
        <v>1</v>
      </c>
      <c r="P32" s="1" t="s">
        <v>176</v>
      </c>
      <c r="Q32" s="15">
        <f t="shared" si="4"/>
        <v>32</v>
      </c>
    </row>
    <row r="33" spans="1:17" ht="12.75">
      <c r="A33" s="1" t="s">
        <v>223</v>
      </c>
      <c r="B33" s="3">
        <f t="shared" si="0"/>
        <v>177</v>
      </c>
      <c r="C33" t="s">
        <v>12</v>
      </c>
      <c r="D33">
        <f t="shared" si="1"/>
        <v>307</v>
      </c>
      <c r="E33" s="8" t="s">
        <v>547</v>
      </c>
      <c r="F33" t="s">
        <v>263</v>
      </c>
      <c r="G33">
        <v>46</v>
      </c>
      <c r="H33">
        <v>59</v>
      </c>
      <c r="I33">
        <v>72</v>
      </c>
      <c r="J33">
        <v>0</v>
      </c>
      <c r="K33">
        <v>0</v>
      </c>
      <c r="L33">
        <v>0</v>
      </c>
      <c r="M33">
        <f t="shared" si="2"/>
        <v>72</v>
      </c>
      <c r="N33" s="12" t="e">
        <f>IF(C33="D",VLOOKUP(M33,EinzelD!D_NDL,2,TRUE),VLOOKUP(M33,EinzelD!D_NDL,2,TRUE))</f>
        <v>#N/A</v>
      </c>
      <c r="O33">
        <f t="shared" si="3"/>
        <v>1</v>
      </c>
      <c r="P33" s="1" t="s">
        <v>223</v>
      </c>
      <c r="Q33" s="15">
        <f t="shared" si="4"/>
        <v>29.5</v>
      </c>
    </row>
    <row r="34" spans="1:17" ht="12.75">
      <c r="A34" s="1" t="s">
        <v>351</v>
      </c>
      <c r="B34" s="3">
        <f t="shared" si="0"/>
        <v>157</v>
      </c>
      <c r="C34" t="s">
        <v>12</v>
      </c>
      <c r="D34">
        <f t="shared" si="1"/>
        <v>327</v>
      </c>
      <c r="E34" s="8" t="s">
        <v>546</v>
      </c>
      <c r="F34" t="s">
        <v>21</v>
      </c>
      <c r="G34">
        <v>56</v>
      </c>
      <c r="H34">
        <v>51</v>
      </c>
      <c r="I34">
        <v>50</v>
      </c>
      <c r="J34">
        <v>0</v>
      </c>
      <c r="K34">
        <v>0</v>
      </c>
      <c r="L34">
        <v>0</v>
      </c>
      <c r="M34">
        <f t="shared" si="2"/>
        <v>56</v>
      </c>
      <c r="N34" s="12" t="e">
        <f>IF(C34="D",VLOOKUP(M34,EinzelD!D_NDL,2,TRUE),VLOOKUP(M34,EinzelD!D_NDL,2,TRUE))</f>
        <v>#N/A</v>
      </c>
      <c r="O34">
        <f t="shared" si="3"/>
        <v>1</v>
      </c>
      <c r="P34" s="1" t="s">
        <v>351</v>
      </c>
      <c r="Q34" s="15">
        <f t="shared" si="4"/>
        <v>26.166666666666668</v>
      </c>
    </row>
    <row r="35" spans="1:17" ht="12.75">
      <c r="A35" s="1" t="s">
        <v>175</v>
      </c>
      <c r="B35" s="3">
        <f t="shared" si="0"/>
        <v>127</v>
      </c>
      <c r="C35" t="s">
        <v>12</v>
      </c>
      <c r="D35">
        <f t="shared" si="1"/>
        <v>357</v>
      </c>
      <c r="E35" s="8" t="s">
        <v>228</v>
      </c>
      <c r="F35" t="s">
        <v>225</v>
      </c>
      <c r="G35">
        <v>63</v>
      </c>
      <c r="H35">
        <v>64</v>
      </c>
      <c r="I35">
        <v>0</v>
      </c>
      <c r="J35">
        <v>0</v>
      </c>
      <c r="K35">
        <v>0</v>
      </c>
      <c r="L35">
        <v>0</v>
      </c>
      <c r="M35">
        <f t="shared" si="2"/>
        <v>64</v>
      </c>
      <c r="N35" s="12" t="e">
        <f>IF(C35="D",VLOOKUP(M35,EinzelD!D_NDL,2,TRUE),VLOOKUP(M35,EinzelD!D_NDL,2,TRUE))</f>
        <v>#N/A</v>
      </c>
      <c r="O35">
        <f t="shared" si="3"/>
        <v>1</v>
      </c>
      <c r="P35" s="1" t="s">
        <v>175</v>
      </c>
      <c r="Q35" s="15">
        <f t="shared" si="4"/>
        <v>21.166666666666668</v>
      </c>
    </row>
    <row r="36" spans="1:17" ht="12.75">
      <c r="A36" s="1" t="s">
        <v>352</v>
      </c>
      <c r="B36" s="3">
        <f t="shared" si="0"/>
        <v>108</v>
      </c>
      <c r="C36" t="s">
        <v>12</v>
      </c>
      <c r="D36">
        <f t="shared" si="1"/>
        <v>376</v>
      </c>
      <c r="E36" s="8" t="s">
        <v>601</v>
      </c>
      <c r="F36" t="s">
        <v>263</v>
      </c>
      <c r="G36">
        <v>0</v>
      </c>
      <c r="H36">
        <v>0</v>
      </c>
      <c r="I36">
        <v>0</v>
      </c>
      <c r="J36">
        <v>0</v>
      </c>
      <c r="K36">
        <v>54</v>
      </c>
      <c r="L36">
        <v>54</v>
      </c>
      <c r="M36">
        <f t="shared" si="2"/>
        <v>54</v>
      </c>
      <c r="N36" s="12" t="e">
        <f>IF(C36="D",VLOOKUP(M36,EinzelD!D_NDL,2,TRUE),VLOOKUP(M36,EinzelD!D_NDL,2,TRUE))</f>
        <v>#N/A</v>
      </c>
      <c r="O36">
        <f t="shared" si="3"/>
        <v>1</v>
      </c>
      <c r="P36" s="1" t="s">
        <v>352</v>
      </c>
      <c r="Q36" s="15">
        <f t="shared" si="4"/>
        <v>18</v>
      </c>
    </row>
    <row r="37" spans="1:17" ht="12.75">
      <c r="A37" s="1" t="s">
        <v>242</v>
      </c>
      <c r="B37" s="3">
        <f>G37+H37+I37+J37+K37+L37</f>
        <v>0</v>
      </c>
      <c r="C37" t="s">
        <v>12</v>
      </c>
      <c r="D37">
        <f t="shared" si="1"/>
        <v>484</v>
      </c>
      <c r="E37" s="8" t="s">
        <v>125</v>
      </c>
      <c r="F37" t="s">
        <v>21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f t="shared" si="2"/>
        <v>0</v>
      </c>
      <c r="N37" s="12" t="e">
        <f>IF(C37="D",VLOOKUP(M37,EinzelD!D_NDL,2,TRUE),VLOOKUP(M37,EinzelD!D_NDL,2,TRUE))</f>
        <v>#N/A</v>
      </c>
      <c r="O37">
        <f t="shared" si="3"/>
        <v>1</v>
      </c>
      <c r="P37" s="1" t="s">
        <v>242</v>
      </c>
      <c r="Q37" s="15">
        <f t="shared" si="4"/>
        <v>0</v>
      </c>
    </row>
    <row r="38" spans="1:17" ht="12.75">
      <c r="A38" s="1"/>
      <c r="B38" s="3">
        <f t="shared" si="0"/>
        <v>0</v>
      </c>
      <c r="C38" t="s">
        <v>12</v>
      </c>
      <c r="D38">
        <f t="shared" si="1"/>
        <v>484</v>
      </c>
      <c r="E38" s="8" t="s">
        <v>36</v>
      </c>
      <c r="F38" t="s">
        <v>20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f t="shared" si="2"/>
        <v>0</v>
      </c>
      <c r="N38" s="12" t="e">
        <f>IF(C38="D",VLOOKUP(M38,EinzelD!D_NDL,2,TRUE),VLOOKUP(M38,EinzelD!D_NDL,2,TRUE))</f>
        <v>#N/A</v>
      </c>
      <c r="O38">
        <f t="shared" si="3"/>
        <v>1</v>
      </c>
      <c r="P38" s="1" t="s">
        <v>165</v>
      </c>
      <c r="Q38" s="15">
        <f t="shared" si="4"/>
        <v>0</v>
      </c>
    </row>
    <row r="39" spans="1:17" ht="12.75">
      <c r="A39" s="1"/>
      <c r="B39" s="3">
        <f t="shared" si="0"/>
        <v>0</v>
      </c>
      <c r="C39" t="s">
        <v>12</v>
      </c>
      <c r="D39">
        <f t="shared" si="1"/>
        <v>484</v>
      </c>
      <c r="E39" s="8" t="s">
        <v>23</v>
      </c>
      <c r="F39" t="s">
        <v>18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f t="shared" si="2"/>
        <v>0</v>
      </c>
      <c r="N39" s="12" t="e">
        <f>IF(C39="D",VLOOKUP(M39,EinzelD!D_NDL,2,TRUE),VLOOKUP(M39,EinzelD!D_NDL,2,TRUE))</f>
        <v>#N/A</v>
      </c>
      <c r="O39">
        <f t="shared" si="3"/>
        <v>1</v>
      </c>
      <c r="P39" s="1" t="s">
        <v>246</v>
      </c>
      <c r="Q39" s="15">
        <f t="shared" si="4"/>
        <v>0</v>
      </c>
    </row>
    <row r="40" spans="1:17" ht="12.75">
      <c r="A40" s="1"/>
      <c r="B40" s="3">
        <f t="shared" si="0"/>
        <v>0</v>
      </c>
      <c r="C40" t="s">
        <v>12</v>
      </c>
      <c r="D40">
        <f t="shared" si="1"/>
        <v>484</v>
      </c>
      <c r="E40" s="8" t="s">
        <v>330</v>
      </c>
      <c r="F40" t="s">
        <v>21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f t="shared" si="2"/>
        <v>0</v>
      </c>
      <c r="N40" s="12" t="e">
        <f>IF(C40="D",VLOOKUP(M40,EinzelD!D_NDL,2,TRUE),VLOOKUP(M40,EinzelD!D_NDL,2,TRUE))</f>
        <v>#N/A</v>
      </c>
      <c r="O40">
        <f t="shared" si="3"/>
        <v>1</v>
      </c>
      <c r="P40" s="1" t="s">
        <v>243</v>
      </c>
      <c r="Q40" s="15">
        <f t="shared" si="4"/>
        <v>0</v>
      </c>
    </row>
    <row r="41" spans="1:17" ht="12.75">
      <c r="A41" s="1"/>
      <c r="B41" s="3">
        <f t="shared" si="0"/>
        <v>0</v>
      </c>
      <c r="C41" t="s">
        <v>12</v>
      </c>
      <c r="D41">
        <f t="shared" si="1"/>
        <v>484</v>
      </c>
      <c r="E41" s="8" t="s">
        <v>130</v>
      </c>
      <c r="F41" t="s">
        <v>18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f t="shared" si="2"/>
        <v>0</v>
      </c>
      <c r="N41" s="12" t="e">
        <f>IF(C41="D",VLOOKUP(M41,EinzelD!D_NDL,2,TRUE),VLOOKUP(M41,EinzelD!D_NDL,2,TRUE))</f>
        <v>#N/A</v>
      </c>
      <c r="O41">
        <f t="shared" si="3"/>
        <v>1</v>
      </c>
      <c r="P41" s="1" t="s">
        <v>356</v>
      </c>
      <c r="Q41" s="15">
        <f t="shared" si="4"/>
        <v>0</v>
      </c>
    </row>
    <row r="42" spans="1:17" ht="12.75">
      <c r="A42" s="1"/>
      <c r="B42" s="3">
        <f t="shared" si="0"/>
        <v>0</v>
      </c>
      <c r="C42" t="s">
        <v>12</v>
      </c>
      <c r="D42">
        <f t="shared" si="1"/>
        <v>484</v>
      </c>
      <c r="E42" s="8" t="s">
        <v>124</v>
      </c>
      <c r="F42" t="s">
        <v>21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f t="shared" si="2"/>
        <v>0</v>
      </c>
      <c r="N42" s="12" t="e">
        <f>IF(C42="D",VLOOKUP(M42,EinzelD!D_NDL,2,TRUE),VLOOKUP(M42,EinzelD!D_NDL,2,TRUE))</f>
        <v>#N/A</v>
      </c>
      <c r="O42">
        <f t="shared" si="3"/>
        <v>1</v>
      </c>
      <c r="P42" s="1" t="s">
        <v>219</v>
      </c>
      <c r="Q42" s="15">
        <f t="shared" si="4"/>
        <v>0</v>
      </c>
    </row>
    <row r="43" spans="1:17" ht="12.75">
      <c r="A43" s="1"/>
      <c r="B43" s="3">
        <f t="shared" si="0"/>
        <v>0</v>
      </c>
      <c r="C43" t="s">
        <v>12</v>
      </c>
      <c r="D43">
        <f t="shared" si="1"/>
        <v>484</v>
      </c>
      <c r="E43" s="8" t="s">
        <v>327</v>
      </c>
      <c r="F43" t="s">
        <v>263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f t="shared" si="2"/>
        <v>0</v>
      </c>
      <c r="N43" s="12" t="e">
        <f>IF(C43="D",VLOOKUP(M43,EinzelD!D_NDL,2,TRUE),VLOOKUP(M43,EinzelD!D_NDL,2,TRUE))</f>
        <v>#N/A</v>
      </c>
      <c r="O43">
        <f t="shared" si="3"/>
        <v>1</v>
      </c>
      <c r="Q43" s="15">
        <f t="shared" si="4"/>
        <v>0</v>
      </c>
    </row>
    <row r="44" spans="1:17" ht="12.75">
      <c r="A44" s="1"/>
      <c r="B44" s="3">
        <f>G44+H44+I44+J44+K44+L44</f>
        <v>0</v>
      </c>
      <c r="C44" t="s">
        <v>12</v>
      </c>
      <c r="D44">
        <f t="shared" si="1"/>
        <v>484</v>
      </c>
      <c r="M44">
        <f t="shared" si="2"/>
        <v>0</v>
      </c>
      <c r="N44" s="12" t="e">
        <f>IF(C44="D",VLOOKUP(M44,EinzelD!D_NDL,2,TRUE),VLOOKUP(M44,EinzelD!D_NDL,2,TRUE))</f>
        <v>#N/A</v>
      </c>
      <c r="O44">
        <f t="shared" si="3"/>
        <v>0</v>
      </c>
      <c r="Q44" s="15">
        <f t="shared" si="4"/>
        <v>0</v>
      </c>
    </row>
    <row r="45" spans="1:17" ht="12.75">
      <c r="A45" s="1"/>
      <c r="B45" s="3">
        <f t="shared" si="0"/>
        <v>0</v>
      </c>
      <c r="C45" t="s">
        <v>12</v>
      </c>
      <c r="D45">
        <f t="shared" si="1"/>
        <v>484</v>
      </c>
      <c r="M45">
        <f t="shared" si="2"/>
        <v>0</v>
      </c>
      <c r="N45" s="12" t="e">
        <f>IF(C45="D",VLOOKUP(M45,EinzelD!D_NDL,2,TRUE),VLOOKUP(M45,EinzelD!D_NDL,2,TRUE))</f>
        <v>#N/A</v>
      </c>
      <c r="O45">
        <f t="shared" si="3"/>
        <v>0</v>
      </c>
      <c r="Q45" s="15">
        <f t="shared" si="4"/>
        <v>0</v>
      </c>
    </row>
    <row r="46" spans="1:17" ht="12.75">
      <c r="A46" s="1"/>
      <c r="B46" s="3">
        <f t="shared" si="0"/>
        <v>0</v>
      </c>
      <c r="C46" t="s">
        <v>12</v>
      </c>
      <c r="D46">
        <f t="shared" si="1"/>
        <v>484</v>
      </c>
      <c r="M46">
        <f t="shared" si="2"/>
        <v>0</v>
      </c>
      <c r="N46" s="12" t="e">
        <f>IF(C46="D",VLOOKUP(M46,EinzelD!D_NDL,2,TRUE),VLOOKUP(M46,EinzelD!D_NDL,2,TRUE))</f>
        <v>#N/A</v>
      </c>
      <c r="O46">
        <f t="shared" si="3"/>
        <v>0</v>
      </c>
      <c r="Q46" s="15">
        <f t="shared" si="4"/>
        <v>0</v>
      </c>
    </row>
    <row r="47" spans="1:17" ht="12.75">
      <c r="A47" s="1"/>
      <c r="B47" s="3">
        <f t="shared" si="0"/>
        <v>0</v>
      </c>
      <c r="C47" t="s">
        <v>12</v>
      </c>
      <c r="D47">
        <f t="shared" si="1"/>
        <v>484</v>
      </c>
      <c r="M47">
        <f t="shared" si="2"/>
        <v>0</v>
      </c>
      <c r="N47" s="12" t="e">
        <f>IF(C47="D",VLOOKUP(M47,EinzelD!D_NDL,2,TRUE),VLOOKUP(M47,EinzelD!D_NDL,2,TRUE))</f>
        <v>#N/A</v>
      </c>
      <c r="O47">
        <f t="shared" si="3"/>
        <v>0</v>
      </c>
      <c r="Q47" s="15">
        <f t="shared" si="4"/>
        <v>0</v>
      </c>
    </row>
    <row r="48" spans="1:14" ht="12.75">
      <c r="A48" s="1"/>
      <c r="C48"/>
      <c r="D48"/>
      <c r="E48" s="8"/>
      <c r="N48" s="12" t="e">
        <f>IF(C48="D",VLOOKUP(M48,EinzelD!D_NDL,2,TRUE),VLOOKUP(M48,EinzelD!D_NDL,2,TRUE))</f>
        <v>#N/A</v>
      </c>
    </row>
    <row r="49" spans="1:14" ht="12.75">
      <c r="A49" s="1"/>
      <c r="C49"/>
      <c r="D49"/>
      <c r="E49" s="8"/>
      <c r="N49" s="12" t="e">
        <f>IF(C49="D",VLOOKUP(M49,EinzelD!D_NDL,2,TRUE),VLOOKUP(M49,EinzelD!D_NDL,2,TRUE))</f>
        <v>#N/A</v>
      </c>
    </row>
    <row r="50" spans="2:4" ht="12.75">
      <c r="B50" s="3">
        <v>39</v>
      </c>
      <c r="C50" s="4"/>
      <c r="D50" s="4" t="s">
        <v>111</v>
      </c>
    </row>
    <row r="53" spans="2:4" ht="12.75">
      <c r="B53" s="3">
        <f>SUM(B5:B49)</f>
        <v>10888</v>
      </c>
      <c r="D53" s="2" t="s">
        <v>222</v>
      </c>
    </row>
    <row r="54" spans="4:5" ht="12.75">
      <c r="D54"/>
      <c r="E54" s="8"/>
    </row>
    <row r="55" spans="5:14" ht="12.75">
      <c r="E55" s="8"/>
      <c r="N55" s="10"/>
    </row>
  </sheetData>
  <autoFilter ref="B4:N54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2"/>
  <sheetViews>
    <sheetView workbookViewId="0" topLeftCell="A1">
      <pane ySplit="4" topLeftCell="BM5" activePane="bottomLeft" state="frozen"/>
      <selection pane="topLeft" activeCell="A1" sqref="A1"/>
      <selection pane="bottomLeft" activeCell="F224" sqref="F224"/>
    </sheetView>
  </sheetViews>
  <sheetFormatPr defaultColWidth="11.421875" defaultRowHeight="12.75"/>
  <cols>
    <col min="1" max="1" width="4.8515625" style="0" customWidth="1"/>
    <col min="2" max="2" width="5.8515625" style="3" customWidth="1"/>
    <col min="3" max="3" width="3.7109375" style="1" hidden="1" customWidth="1"/>
    <col min="4" max="4" width="4.57421875" style="2" customWidth="1"/>
    <col min="5" max="6" width="20.7109375" style="0" customWidth="1"/>
    <col min="7" max="13" width="4.7109375" style="0" customWidth="1"/>
    <col min="14" max="14" width="6.7109375" style="1" customWidth="1"/>
  </cols>
  <sheetData>
    <row r="1" spans="2:14" ht="30" customHeight="1">
      <c r="B1" s="19" t="s">
        <v>549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20" t="s">
        <v>109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VLOOKUP(COUNT(TEAMD!G5:L5),TagTab,2,FALSE)</f>
        <v>6. Durchgang: 03./04.Februar 2007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177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16" t="s">
        <v>604</v>
      </c>
    </row>
    <row r="5" spans="1:17" ht="12" customHeight="1">
      <c r="A5" s="3" t="s">
        <v>15</v>
      </c>
      <c r="B5">
        <f aca="true" t="shared" si="0" ref="B5:B36">G5+H5+I5+J5+K5+L5</f>
        <v>467</v>
      </c>
      <c r="C5" t="s">
        <v>11</v>
      </c>
      <c r="D5">
        <f aca="true" t="shared" si="1" ref="D5:D68">$B$5-B5</f>
        <v>0</v>
      </c>
      <c r="E5" s="8" t="s">
        <v>566</v>
      </c>
      <c r="F5" t="s">
        <v>273</v>
      </c>
      <c r="G5">
        <v>62</v>
      </c>
      <c r="H5">
        <v>89</v>
      </c>
      <c r="I5">
        <v>73</v>
      </c>
      <c r="J5">
        <v>88</v>
      </c>
      <c r="K5">
        <v>77</v>
      </c>
      <c r="L5">
        <v>78</v>
      </c>
      <c r="M5">
        <f aca="true" t="shared" si="2" ref="M5:M11">IF(ISBLANK(F5),0,MAX(G5,H5,I5,J5,K5,L5))</f>
        <v>89</v>
      </c>
      <c r="N5" s="10" t="str">
        <f>IF(C5="D",VLOOKUP(M5,[0]!D_NDL,2,TRUE),VLOOKUP(M5,[0]!H_NDL,4,TRUE))</f>
        <v>gold</v>
      </c>
      <c r="O5">
        <f aca="true" t="shared" si="3" ref="O5:O68">IF(COUNT(G5:L5)=6,1,0)</f>
        <v>1</v>
      </c>
      <c r="P5" s="3" t="s">
        <v>15</v>
      </c>
      <c r="Q5" s="15">
        <f>(G5+H5+I5+J5+K5+L5)/6</f>
        <v>77.83333333333333</v>
      </c>
    </row>
    <row r="6" spans="1:17" ht="12.75">
      <c r="A6" s="3" t="s">
        <v>16</v>
      </c>
      <c r="B6">
        <f t="shared" si="0"/>
        <v>440</v>
      </c>
      <c r="C6" t="s">
        <v>11</v>
      </c>
      <c r="D6">
        <f t="shared" si="1"/>
        <v>27</v>
      </c>
      <c r="E6" s="8" t="s">
        <v>55</v>
      </c>
      <c r="F6" t="s">
        <v>29</v>
      </c>
      <c r="G6">
        <v>81</v>
      </c>
      <c r="H6">
        <v>60</v>
      </c>
      <c r="I6">
        <v>69</v>
      </c>
      <c r="J6">
        <v>81</v>
      </c>
      <c r="K6">
        <v>74</v>
      </c>
      <c r="L6">
        <v>75</v>
      </c>
      <c r="M6">
        <f t="shared" si="2"/>
        <v>81</v>
      </c>
      <c r="N6" s="10" t="str">
        <f>IF(C6="D",VLOOKUP(M6,[0]!D_NDL,2,TRUE),VLOOKUP(M6,[0]!H_NDL,4,TRUE))</f>
        <v>silber</v>
      </c>
      <c r="O6">
        <f t="shared" si="3"/>
        <v>1</v>
      </c>
      <c r="P6" s="3" t="s">
        <v>16</v>
      </c>
      <c r="Q6" s="15">
        <f aca="true" t="shared" si="4" ref="Q6:Q69">(G6+H6+I6+J6+K6+L6)/6</f>
        <v>73.33333333333333</v>
      </c>
    </row>
    <row r="7" spans="1:17" ht="12.75">
      <c r="A7" s="3" t="s">
        <v>19</v>
      </c>
      <c r="B7">
        <f t="shared" si="0"/>
        <v>431</v>
      </c>
      <c r="C7" t="s">
        <v>11</v>
      </c>
      <c r="D7">
        <f t="shared" si="1"/>
        <v>36</v>
      </c>
      <c r="E7" s="8" t="s">
        <v>46</v>
      </c>
      <c r="F7" t="s">
        <v>20</v>
      </c>
      <c r="G7">
        <v>74</v>
      </c>
      <c r="H7">
        <v>84</v>
      </c>
      <c r="I7">
        <v>67</v>
      </c>
      <c r="J7">
        <v>66</v>
      </c>
      <c r="K7">
        <v>77</v>
      </c>
      <c r="L7">
        <v>63</v>
      </c>
      <c r="M7">
        <f t="shared" si="2"/>
        <v>84</v>
      </c>
      <c r="N7" s="10" t="str">
        <f>IF(C7="D",VLOOKUP(M7,[0]!D_NDL,2,TRUE),VLOOKUP(M7,[0]!H_NDL,4,TRUE))</f>
        <v>silber</v>
      </c>
      <c r="O7">
        <f t="shared" si="3"/>
        <v>1</v>
      </c>
      <c r="P7" s="3" t="s">
        <v>19</v>
      </c>
      <c r="Q7" s="15">
        <f t="shared" si="4"/>
        <v>71.83333333333333</v>
      </c>
    </row>
    <row r="8" spans="1:17" ht="12.75">
      <c r="A8" s="3" t="s">
        <v>133</v>
      </c>
      <c r="B8">
        <f t="shared" si="0"/>
        <v>427</v>
      </c>
      <c r="C8" t="s">
        <v>11</v>
      </c>
      <c r="D8">
        <f t="shared" si="1"/>
        <v>40</v>
      </c>
      <c r="E8" s="8" t="s">
        <v>282</v>
      </c>
      <c r="F8" t="s">
        <v>273</v>
      </c>
      <c r="G8">
        <v>67</v>
      </c>
      <c r="H8">
        <v>85</v>
      </c>
      <c r="I8">
        <v>68</v>
      </c>
      <c r="J8">
        <v>66</v>
      </c>
      <c r="K8">
        <v>79</v>
      </c>
      <c r="L8">
        <v>62</v>
      </c>
      <c r="M8">
        <f t="shared" si="2"/>
        <v>85</v>
      </c>
      <c r="N8" s="10" t="str">
        <f>IF(C8="D",VLOOKUP(M8,[0]!D_NDL,2,TRUE),VLOOKUP(M8,[0]!H_NDL,4,TRUE))</f>
        <v>gold</v>
      </c>
      <c r="O8">
        <f t="shared" si="3"/>
        <v>1</v>
      </c>
      <c r="P8" s="3" t="s">
        <v>133</v>
      </c>
      <c r="Q8" s="15">
        <f t="shared" si="4"/>
        <v>71.16666666666667</v>
      </c>
    </row>
    <row r="9" spans="1:17" ht="12.75">
      <c r="A9" s="3" t="s">
        <v>134</v>
      </c>
      <c r="B9">
        <f t="shared" si="0"/>
        <v>423</v>
      </c>
      <c r="C9" t="s">
        <v>11</v>
      </c>
      <c r="D9">
        <f t="shared" si="1"/>
        <v>44</v>
      </c>
      <c r="E9" s="8" t="s">
        <v>43</v>
      </c>
      <c r="F9" t="s">
        <v>20</v>
      </c>
      <c r="G9">
        <v>72</v>
      </c>
      <c r="H9">
        <v>81</v>
      </c>
      <c r="I9">
        <v>59</v>
      </c>
      <c r="J9">
        <v>59</v>
      </c>
      <c r="K9">
        <v>75</v>
      </c>
      <c r="L9">
        <v>77</v>
      </c>
      <c r="M9">
        <f t="shared" si="2"/>
        <v>81</v>
      </c>
      <c r="N9" s="10" t="str">
        <f>IF(C9="D",VLOOKUP(M9,[0]!D_NDL,2,TRUE),VLOOKUP(M9,[0]!H_NDL,4,TRUE))</f>
        <v>silber</v>
      </c>
      <c r="O9">
        <f t="shared" si="3"/>
        <v>1</v>
      </c>
      <c r="P9" s="3" t="s">
        <v>134</v>
      </c>
      <c r="Q9" s="15">
        <f t="shared" si="4"/>
        <v>70.5</v>
      </c>
    </row>
    <row r="10" spans="1:17" ht="12.75">
      <c r="A10" s="3" t="s">
        <v>170</v>
      </c>
      <c r="B10" s="3">
        <f t="shared" si="0"/>
        <v>417</v>
      </c>
      <c r="C10" t="s">
        <v>11</v>
      </c>
      <c r="D10" s="2">
        <f t="shared" si="1"/>
        <v>50</v>
      </c>
      <c r="E10" s="8" t="s">
        <v>569</v>
      </c>
      <c r="F10" t="s">
        <v>273</v>
      </c>
      <c r="G10">
        <v>67</v>
      </c>
      <c r="H10">
        <v>71</v>
      </c>
      <c r="I10">
        <v>65</v>
      </c>
      <c r="J10">
        <v>74</v>
      </c>
      <c r="K10">
        <v>81</v>
      </c>
      <c r="L10">
        <v>59</v>
      </c>
      <c r="M10">
        <f t="shared" si="2"/>
        <v>81</v>
      </c>
      <c r="N10" s="10" t="str">
        <f>IF(C10="D",VLOOKUP(M10,[0]!D_NDL,2,TRUE),VLOOKUP(M10,[0]!H_NDL,4,TRUE))</f>
        <v>silber</v>
      </c>
      <c r="O10">
        <f t="shared" si="3"/>
        <v>1</v>
      </c>
      <c r="P10" s="3" t="s">
        <v>170</v>
      </c>
      <c r="Q10" s="15">
        <f t="shared" si="4"/>
        <v>69.5</v>
      </c>
    </row>
    <row r="11" spans="1:17" ht="12.75">
      <c r="A11" s="3"/>
      <c r="B11">
        <f t="shared" si="0"/>
        <v>417</v>
      </c>
      <c r="D11">
        <f t="shared" si="1"/>
        <v>50</v>
      </c>
      <c r="E11" s="8" t="s">
        <v>599</v>
      </c>
      <c r="F11" t="s">
        <v>45</v>
      </c>
      <c r="G11">
        <v>68</v>
      </c>
      <c r="H11">
        <v>69</v>
      </c>
      <c r="I11">
        <v>69</v>
      </c>
      <c r="J11">
        <v>70</v>
      </c>
      <c r="K11">
        <v>79</v>
      </c>
      <c r="L11">
        <v>62</v>
      </c>
      <c r="M11">
        <f t="shared" si="2"/>
        <v>79</v>
      </c>
      <c r="N11" s="10" t="str">
        <f>IF(C11="D",VLOOKUP(M11,[0]!D_NDL,2,TRUE),VLOOKUP(M11,[0]!H_NDL,4,TRUE))</f>
        <v>bronze</v>
      </c>
      <c r="O11">
        <f t="shared" si="3"/>
        <v>1</v>
      </c>
      <c r="P11" s="3" t="s">
        <v>178</v>
      </c>
      <c r="Q11" s="15">
        <f t="shared" si="4"/>
        <v>69.5</v>
      </c>
    </row>
    <row r="12" spans="1:17" ht="12.75">
      <c r="A12" s="3" t="s">
        <v>179</v>
      </c>
      <c r="B12">
        <f t="shared" si="0"/>
        <v>412</v>
      </c>
      <c r="C12" t="s">
        <v>11</v>
      </c>
      <c r="D12">
        <f t="shared" si="1"/>
        <v>55</v>
      </c>
      <c r="E12" s="8" t="s">
        <v>39</v>
      </c>
      <c r="F12" t="s">
        <v>73</v>
      </c>
      <c r="G12">
        <v>64</v>
      </c>
      <c r="H12">
        <v>65</v>
      </c>
      <c r="I12">
        <v>71</v>
      </c>
      <c r="J12">
        <v>76</v>
      </c>
      <c r="K12">
        <v>62</v>
      </c>
      <c r="L12">
        <v>74</v>
      </c>
      <c r="M12">
        <f aca="true" t="shared" si="5" ref="M12:M112">IF(ISBLANK(F12),0,MAX(G12,H12,I12,J12,K12,L12))</f>
        <v>76</v>
      </c>
      <c r="N12" s="10" t="str">
        <f>IF(C12="D",VLOOKUP(M12,[0]!D_NDL,2,TRUE),VLOOKUP(M12,[0]!H_NDL,4,TRUE))</f>
        <v>bronze</v>
      </c>
      <c r="O12">
        <f t="shared" si="3"/>
        <v>1</v>
      </c>
      <c r="P12" s="3" t="s">
        <v>179</v>
      </c>
      <c r="Q12" s="15">
        <f t="shared" si="4"/>
        <v>68.66666666666667</v>
      </c>
    </row>
    <row r="13" spans="1:17" ht="12.75">
      <c r="A13" s="3" t="s">
        <v>171</v>
      </c>
      <c r="B13">
        <f t="shared" si="0"/>
        <v>411</v>
      </c>
      <c r="C13" t="s">
        <v>11</v>
      </c>
      <c r="D13">
        <f t="shared" si="1"/>
        <v>56</v>
      </c>
      <c r="E13" s="8" t="s">
        <v>42</v>
      </c>
      <c r="F13" t="s">
        <v>20</v>
      </c>
      <c r="G13">
        <v>70</v>
      </c>
      <c r="H13">
        <v>81</v>
      </c>
      <c r="I13">
        <v>54</v>
      </c>
      <c r="J13">
        <v>64</v>
      </c>
      <c r="K13">
        <v>73</v>
      </c>
      <c r="L13">
        <v>69</v>
      </c>
      <c r="M13">
        <f aca="true" t="shared" si="6" ref="M13:M28">IF(ISBLANK(F13),0,MAX(G13,H13,I13,J13,K13,L13))</f>
        <v>81</v>
      </c>
      <c r="N13" s="10" t="str">
        <f>IF(C13="D",VLOOKUP(M13,[0]!D_NDL,2,TRUE),VLOOKUP(M13,[0]!H_NDL,4,TRUE))</f>
        <v>silber</v>
      </c>
      <c r="O13">
        <f t="shared" si="3"/>
        <v>1</v>
      </c>
      <c r="P13" s="3" t="s">
        <v>171</v>
      </c>
      <c r="Q13" s="15">
        <f t="shared" si="4"/>
        <v>68.5</v>
      </c>
    </row>
    <row r="14" spans="1:17" ht="12.75">
      <c r="A14" s="3"/>
      <c r="B14">
        <f t="shared" si="0"/>
        <v>411</v>
      </c>
      <c r="C14" t="s">
        <v>11</v>
      </c>
      <c r="D14">
        <f t="shared" si="1"/>
        <v>56</v>
      </c>
      <c r="E14" s="8" t="s">
        <v>204</v>
      </c>
      <c r="F14" t="s">
        <v>45</v>
      </c>
      <c r="G14">
        <v>65</v>
      </c>
      <c r="H14">
        <v>64</v>
      </c>
      <c r="I14">
        <v>76</v>
      </c>
      <c r="J14">
        <v>67</v>
      </c>
      <c r="K14">
        <v>60</v>
      </c>
      <c r="L14">
        <v>79</v>
      </c>
      <c r="M14">
        <f t="shared" si="6"/>
        <v>79</v>
      </c>
      <c r="N14" s="10" t="str">
        <f>IF(C14="D",VLOOKUP(M14,[0]!D_NDL,2,TRUE),VLOOKUP(M14,[0]!H_NDL,4,TRUE))</f>
        <v>bronze</v>
      </c>
      <c r="O14">
        <f t="shared" si="3"/>
        <v>1</v>
      </c>
      <c r="P14" s="3" t="s">
        <v>185</v>
      </c>
      <c r="Q14" s="15">
        <f t="shared" si="4"/>
        <v>68.5</v>
      </c>
    </row>
    <row r="15" spans="1:17" ht="12.75">
      <c r="A15" s="3" t="s">
        <v>172</v>
      </c>
      <c r="B15">
        <f t="shared" si="0"/>
        <v>409</v>
      </c>
      <c r="C15" t="s">
        <v>11</v>
      </c>
      <c r="D15">
        <f t="shared" si="1"/>
        <v>58</v>
      </c>
      <c r="E15" s="8" t="s">
        <v>589</v>
      </c>
      <c r="F15" t="s">
        <v>73</v>
      </c>
      <c r="G15">
        <v>77</v>
      </c>
      <c r="H15">
        <v>64</v>
      </c>
      <c r="I15">
        <v>67</v>
      </c>
      <c r="J15">
        <v>81</v>
      </c>
      <c r="K15">
        <v>65</v>
      </c>
      <c r="L15">
        <v>55</v>
      </c>
      <c r="M15">
        <f t="shared" si="6"/>
        <v>81</v>
      </c>
      <c r="N15" s="10" t="str">
        <f>IF(C15="D",VLOOKUP(M15,[0]!D_NDL,2,TRUE),VLOOKUP(M15,[0]!H_NDL,4,TRUE))</f>
        <v>silber</v>
      </c>
      <c r="O15">
        <f t="shared" si="3"/>
        <v>1</v>
      </c>
      <c r="P15" s="3" t="s">
        <v>172</v>
      </c>
      <c r="Q15" s="15">
        <f t="shared" si="4"/>
        <v>68.16666666666667</v>
      </c>
    </row>
    <row r="16" spans="1:17" ht="12.75">
      <c r="A16" s="3" t="s">
        <v>180</v>
      </c>
      <c r="B16">
        <f t="shared" si="0"/>
        <v>402</v>
      </c>
      <c r="C16" t="s">
        <v>11</v>
      </c>
      <c r="D16">
        <f t="shared" si="1"/>
        <v>65</v>
      </c>
      <c r="E16" s="8" t="s">
        <v>64</v>
      </c>
      <c r="F16" t="s">
        <v>65</v>
      </c>
      <c r="G16">
        <v>66</v>
      </c>
      <c r="H16">
        <v>75</v>
      </c>
      <c r="I16">
        <v>60</v>
      </c>
      <c r="J16">
        <v>66</v>
      </c>
      <c r="K16">
        <v>71</v>
      </c>
      <c r="L16">
        <v>64</v>
      </c>
      <c r="M16">
        <f t="shared" si="6"/>
        <v>75</v>
      </c>
      <c r="N16" s="10" t="str">
        <f>IF(C16="D",VLOOKUP(M16,[0]!D_NDL,2,TRUE),VLOOKUP(M16,[0]!H_NDL,4,TRUE))</f>
        <v>bronze</v>
      </c>
      <c r="O16">
        <f t="shared" si="3"/>
        <v>1</v>
      </c>
      <c r="P16" s="3" t="s">
        <v>180</v>
      </c>
      <c r="Q16" s="15">
        <f t="shared" si="4"/>
        <v>67</v>
      </c>
    </row>
    <row r="17" spans="1:17" ht="12.75">
      <c r="A17" s="3" t="s">
        <v>174</v>
      </c>
      <c r="B17">
        <f t="shared" si="0"/>
        <v>401</v>
      </c>
      <c r="C17" t="s">
        <v>11</v>
      </c>
      <c r="D17">
        <f t="shared" si="1"/>
        <v>66</v>
      </c>
      <c r="E17" s="8" t="s">
        <v>70</v>
      </c>
      <c r="F17" t="s">
        <v>29</v>
      </c>
      <c r="G17">
        <v>84</v>
      </c>
      <c r="H17">
        <v>61</v>
      </c>
      <c r="I17">
        <v>66</v>
      </c>
      <c r="J17">
        <v>65</v>
      </c>
      <c r="K17">
        <v>62</v>
      </c>
      <c r="L17">
        <v>63</v>
      </c>
      <c r="M17">
        <f t="shared" si="6"/>
        <v>84</v>
      </c>
      <c r="N17" s="10" t="str">
        <f>IF(C17="D",VLOOKUP(M17,[0]!D_NDL,2,TRUE),VLOOKUP(M17,[0]!H_NDL,4,TRUE))</f>
        <v>silber</v>
      </c>
      <c r="O17">
        <f t="shared" si="3"/>
        <v>1</v>
      </c>
      <c r="P17" s="3" t="s">
        <v>174</v>
      </c>
      <c r="Q17" s="15">
        <f t="shared" si="4"/>
        <v>66.83333333333333</v>
      </c>
    </row>
    <row r="18" spans="1:17" ht="12.75">
      <c r="A18" s="3"/>
      <c r="B18">
        <f t="shared" si="0"/>
        <v>401</v>
      </c>
      <c r="C18" t="s">
        <v>11</v>
      </c>
      <c r="D18">
        <f t="shared" si="1"/>
        <v>66</v>
      </c>
      <c r="E18" s="8" t="s">
        <v>78</v>
      </c>
      <c r="F18" t="s">
        <v>45</v>
      </c>
      <c r="G18">
        <v>66</v>
      </c>
      <c r="H18">
        <v>63</v>
      </c>
      <c r="I18">
        <v>66</v>
      </c>
      <c r="J18">
        <v>66</v>
      </c>
      <c r="K18">
        <v>67</v>
      </c>
      <c r="L18">
        <v>73</v>
      </c>
      <c r="M18">
        <f t="shared" si="6"/>
        <v>73</v>
      </c>
      <c r="N18" s="12" t="e">
        <f>IF(C18="D",VLOOKUP(M18,[0]!D_NDL,2,TRUE),VLOOKUP(M18,[0]!H_NDL,4,TRUE))</f>
        <v>#N/A</v>
      </c>
      <c r="O18">
        <f t="shared" si="3"/>
        <v>1</v>
      </c>
      <c r="P18" s="3" t="s">
        <v>173</v>
      </c>
      <c r="Q18" s="15">
        <f t="shared" si="4"/>
        <v>66.83333333333333</v>
      </c>
    </row>
    <row r="19" spans="1:17" ht="12.75">
      <c r="A19" s="3" t="s">
        <v>349</v>
      </c>
      <c r="B19">
        <f t="shared" si="0"/>
        <v>400</v>
      </c>
      <c r="C19" t="s">
        <v>11</v>
      </c>
      <c r="D19">
        <f t="shared" si="1"/>
        <v>67</v>
      </c>
      <c r="E19" s="8" t="s">
        <v>59</v>
      </c>
      <c r="F19" t="s">
        <v>41</v>
      </c>
      <c r="G19">
        <v>57</v>
      </c>
      <c r="H19">
        <v>60</v>
      </c>
      <c r="I19">
        <v>77</v>
      </c>
      <c r="J19">
        <v>69</v>
      </c>
      <c r="K19">
        <v>64</v>
      </c>
      <c r="L19">
        <v>73</v>
      </c>
      <c r="M19">
        <f t="shared" si="6"/>
        <v>77</v>
      </c>
      <c r="N19" s="10" t="str">
        <f>IF(C19="D",VLOOKUP(M19,[0]!D_NDL,2,TRUE),VLOOKUP(M19,[0]!H_NDL,4,TRUE))</f>
        <v>bronze</v>
      </c>
      <c r="O19">
        <f t="shared" si="3"/>
        <v>1</v>
      </c>
      <c r="P19" s="3" t="s">
        <v>349</v>
      </c>
      <c r="Q19" s="15">
        <f t="shared" si="4"/>
        <v>66.66666666666667</v>
      </c>
    </row>
    <row r="20" spans="1:17" ht="12.75">
      <c r="A20" s="3" t="s">
        <v>181</v>
      </c>
      <c r="B20">
        <f t="shared" si="0"/>
        <v>399</v>
      </c>
      <c r="C20" t="s">
        <v>11</v>
      </c>
      <c r="D20">
        <f t="shared" si="1"/>
        <v>68</v>
      </c>
      <c r="E20" s="8" t="s">
        <v>156</v>
      </c>
      <c r="F20" t="s">
        <v>21</v>
      </c>
      <c r="G20">
        <v>54</v>
      </c>
      <c r="H20">
        <v>72</v>
      </c>
      <c r="I20">
        <v>57</v>
      </c>
      <c r="J20">
        <v>76</v>
      </c>
      <c r="K20">
        <v>74</v>
      </c>
      <c r="L20">
        <v>66</v>
      </c>
      <c r="M20">
        <f t="shared" si="6"/>
        <v>76</v>
      </c>
      <c r="N20" s="10" t="str">
        <f>IF(C20="D",VLOOKUP(M20,[0]!D_NDL,2,TRUE),VLOOKUP(M20,[0]!H_NDL,4,TRUE))</f>
        <v>bronze</v>
      </c>
      <c r="O20">
        <f t="shared" si="3"/>
        <v>1</v>
      </c>
      <c r="P20" s="3" t="s">
        <v>181</v>
      </c>
      <c r="Q20" s="15">
        <f t="shared" si="4"/>
        <v>66.5</v>
      </c>
    </row>
    <row r="21" spans="1:17" ht="12.75">
      <c r="A21" s="3" t="s">
        <v>166</v>
      </c>
      <c r="B21">
        <f t="shared" si="0"/>
        <v>398</v>
      </c>
      <c r="C21" t="s">
        <v>11</v>
      </c>
      <c r="D21">
        <f t="shared" si="1"/>
        <v>69</v>
      </c>
      <c r="E21" s="8" t="s">
        <v>48</v>
      </c>
      <c r="F21" t="s">
        <v>45</v>
      </c>
      <c r="G21">
        <v>61</v>
      </c>
      <c r="H21">
        <v>64</v>
      </c>
      <c r="I21">
        <v>73</v>
      </c>
      <c r="J21">
        <v>68</v>
      </c>
      <c r="K21">
        <v>69</v>
      </c>
      <c r="L21">
        <v>63</v>
      </c>
      <c r="M21">
        <f t="shared" si="6"/>
        <v>73</v>
      </c>
      <c r="N21" s="12" t="e">
        <f>IF(C21="D",VLOOKUP(M21,[0]!D_NDL,2,TRUE),VLOOKUP(M21,[0]!H_NDL,4,TRUE))</f>
        <v>#N/A</v>
      </c>
      <c r="O21">
        <f t="shared" si="3"/>
        <v>1</v>
      </c>
      <c r="P21" s="3" t="s">
        <v>166</v>
      </c>
      <c r="Q21" s="15">
        <f t="shared" si="4"/>
        <v>66.33333333333333</v>
      </c>
    </row>
    <row r="22" spans="1:17" ht="12.75">
      <c r="A22" s="3" t="s">
        <v>136</v>
      </c>
      <c r="B22">
        <f t="shared" si="0"/>
        <v>394</v>
      </c>
      <c r="C22" t="s">
        <v>11</v>
      </c>
      <c r="D22">
        <f t="shared" si="1"/>
        <v>73</v>
      </c>
      <c r="E22" s="8" t="s">
        <v>76</v>
      </c>
      <c r="F22" t="s">
        <v>50</v>
      </c>
      <c r="G22">
        <v>71</v>
      </c>
      <c r="H22">
        <v>60</v>
      </c>
      <c r="I22">
        <v>58</v>
      </c>
      <c r="J22">
        <v>77</v>
      </c>
      <c r="K22">
        <v>69</v>
      </c>
      <c r="L22">
        <v>59</v>
      </c>
      <c r="M22">
        <f t="shared" si="6"/>
        <v>77</v>
      </c>
      <c r="N22" s="10" t="str">
        <f>IF(C22="D",VLOOKUP(M22,[0]!D_NDL,2,TRUE),VLOOKUP(M22,[0]!H_NDL,4,TRUE))</f>
        <v>bronze</v>
      </c>
      <c r="O22">
        <f t="shared" si="3"/>
        <v>1</v>
      </c>
      <c r="P22" s="3" t="s">
        <v>136</v>
      </c>
      <c r="Q22" s="15">
        <f t="shared" si="4"/>
        <v>65.66666666666667</v>
      </c>
    </row>
    <row r="23" spans="1:17" ht="12.75">
      <c r="A23" s="3"/>
      <c r="B23">
        <f t="shared" si="0"/>
        <v>394</v>
      </c>
      <c r="C23" t="s">
        <v>11</v>
      </c>
      <c r="D23">
        <f t="shared" si="1"/>
        <v>73</v>
      </c>
      <c r="E23" s="8" t="s">
        <v>230</v>
      </c>
      <c r="F23" t="s">
        <v>20</v>
      </c>
      <c r="G23">
        <v>67</v>
      </c>
      <c r="H23">
        <v>62</v>
      </c>
      <c r="I23">
        <v>61</v>
      </c>
      <c r="J23">
        <v>62</v>
      </c>
      <c r="K23">
        <v>80</v>
      </c>
      <c r="L23">
        <v>62</v>
      </c>
      <c r="M23">
        <f t="shared" si="6"/>
        <v>80</v>
      </c>
      <c r="N23" s="10" t="str">
        <f>IF(C23="D",VLOOKUP(M23,[0]!D_NDL,2,TRUE),VLOOKUP(M23,[0]!H_NDL,4,TRUE))</f>
        <v>silber</v>
      </c>
      <c r="O23">
        <f t="shared" si="3"/>
        <v>1</v>
      </c>
      <c r="P23" s="3" t="s">
        <v>217</v>
      </c>
      <c r="Q23" s="15">
        <f t="shared" si="4"/>
        <v>65.66666666666667</v>
      </c>
    </row>
    <row r="24" spans="1:17" ht="12.75">
      <c r="A24" s="3" t="s">
        <v>218</v>
      </c>
      <c r="B24">
        <f t="shared" si="0"/>
        <v>393</v>
      </c>
      <c r="C24" t="s">
        <v>11</v>
      </c>
      <c r="D24">
        <f t="shared" si="1"/>
        <v>74</v>
      </c>
      <c r="E24" s="8" t="s">
        <v>40</v>
      </c>
      <c r="F24" t="s">
        <v>41</v>
      </c>
      <c r="G24">
        <v>57</v>
      </c>
      <c r="H24">
        <v>72</v>
      </c>
      <c r="I24">
        <v>78</v>
      </c>
      <c r="J24">
        <v>60</v>
      </c>
      <c r="K24">
        <v>63</v>
      </c>
      <c r="L24">
        <v>63</v>
      </c>
      <c r="M24">
        <f t="shared" si="6"/>
        <v>78</v>
      </c>
      <c r="N24" s="10" t="str">
        <f>IF(C24="D",VLOOKUP(M24,[0]!D_NDL,2,TRUE),VLOOKUP(M24,[0]!H_NDL,4,TRUE))</f>
        <v>bronze</v>
      </c>
      <c r="O24">
        <f t="shared" si="3"/>
        <v>1</v>
      </c>
      <c r="P24" s="3" t="s">
        <v>218</v>
      </c>
      <c r="Q24" s="15">
        <f t="shared" si="4"/>
        <v>65.5</v>
      </c>
    </row>
    <row r="25" spans="1:17" ht="12.75">
      <c r="A25" s="3"/>
      <c r="B25">
        <f t="shared" si="0"/>
        <v>393</v>
      </c>
      <c r="C25" t="s">
        <v>11</v>
      </c>
      <c r="D25">
        <f t="shared" si="1"/>
        <v>74</v>
      </c>
      <c r="E25" s="8" t="s">
        <v>169</v>
      </c>
      <c r="F25" t="s">
        <v>41</v>
      </c>
      <c r="G25">
        <v>67</v>
      </c>
      <c r="H25">
        <v>67</v>
      </c>
      <c r="I25">
        <v>69</v>
      </c>
      <c r="J25">
        <v>68</v>
      </c>
      <c r="K25">
        <v>57</v>
      </c>
      <c r="L25">
        <v>65</v>
      </c>
      <c r="M25">
        <f t="shared" si="6"/>
        <v>69</v>
      </c>
      <c r="N25" s="12" t="e">
        <f>IF(C25="D",VLOOKUP(M25,[0]!D_NDL,2,TRUE),VLOOKUP(M25,[0]!H_NDL,4,TRUE))</f>
        <v>#N/A</v>
      </c>
      <c r="O25">
        <f t="shared" si="3"/>
        <v>1</v>
      </c>
      <c r="P25" s="3" t="s">
        <v>255</v>
      </c>
      <c r="Q25" s="15">
        <f t="shared" si="4"/>
        <v>65.5</v>
      </c>
    </row>
    <row r="26" spans="1:17" ht="12.75">
      <c r="A26" s="3" t="s">
        <v>186</v>
      </c>
      <c r="B26">
        <f t="shared" si="0"/>
        <v>391</v>
      </c>
      <c r="C26" t="s">
        <v>11</v>
      </c>
      <c r="D26">
        <f t="shared" si="1"/>
        <v>76</v>
      </c>
      <c r="E26" s="8" t="s">
        <v>51</v>
      </c>
      <c r="F26" t="s">
        <v>29</v>
      </c>
      <c r="G26">
        <v>70</v>
      </c>
      <c r="H26">
        <v>66</v>
      </c>
      <c r="I26">
        <v>60</v>
      </c>
      <c r="J26">
        <v>66</v>
      </c>
      <c r="K26">
        <v>67</v>
      </c>
      <c r="L26">
        <v>62</v>
      </c>
      <c r="M26">
        <f t="shared" si="6"/>
        <v>70</v>
      </c>
      <c r="N26" s="12" t="e">
        <f>IF(C26="D",VLOOKUP(M26,[0]!D_NDL,2,TRUE),VLOOKUP(M26,[0]!H_NDL,4,TRUE))</f>
        <v>#N/A</v>
      </c>
      <c r="O26">
        <f t="shared" si="3"/>
        <v>1</v>
      </c>
      <c r="P26" s="3" t="s">
        <v>186</v>
      </c>
      <c r="Q26" s="15">
        <f t="shared" si="4"/>
        <v>65.16666666666667</v>
      </c>
    </row>
    <row r="27" spans="1:17" ht="12.75">
      <c r="A27" s="3"/>
      <c r="B27">
        <f t="shared" si="0"/>
        <v>391</v>
      </c>
      <c r="C27" t="s">
        <v>11</v>
      </c>
      <c r="D27">
        <f t="shared" si="1"/>
        <v>76</v>
      </c>
      <c r="E27" s="8" t="s">
        <v>54</v>
      </c>
      <c r="F27" t="s">
        <v>45</v>
      </c>
      <c r="G27">
        <v>58</v>
      </c>
      <c r="H27">
        <v>60</v>
      </c>
      <c r="I27">
        <v>67</v>
      </c>
      <c r="J27">
        <v>69</v>
      </c>
      <c r="K27">
        <v>66</v>
      </c>
      <c r="L27">
        <v>71</v>
      </c>
      <c r="M27">
        <f t="shared" si="6"/>
        <v>71</v>
      </c>
      <c r="N27" s="12" t="e">
        <f>IF(C27="D",VLOOKUP(M27,[0]!D_NDL,2,TRUE),VLOOKUP(M27,[0]!H_NDL,4,TRUE))</f>
        <v>#N/A</v>
      </c>
      <c r="O27">
        <f t="shared" si="3"/>
        <v>1</v>
      </c>
      <c r="P27" s="3" t="s">
        <v>251</v>
      </c>
      <c r="Q27" s="15">
        <f t="shared" si="4"/>
        <v>65.16666666666667</v>
      </c>
    </row>
    <row r="28" spans="1:17" ht="12.75">
      <c r="A28" s="3" t="s">
        <v>350</v>
      </c>
      <c r="B28">
        <f t="shared" si="0"/>
        <v>390</v>
      </c>
      <c r="C28" t="s">
        <v>11</v>
      </c>
      <c r="D28">
        <f t="shared" si="1"/>
        <v>77</v>
      </c>
      <c r="E28" s="8" t="s">
        <v>158</v>
      </c>
      <c r="F28" t="s">
        <v>157</v>
      </c>
      <c r="G28">
        <v>60</v>
      </c>
      <c r="H28">
        <v>72</v>
      </c>
      <c r="I28">
        <v>59</v>
      </c>
      <c r="J28">
        <v>67</v>
      </c>
      <c r="K28">
        <v>72</v>
      </c>
      <c r="L28">
        <v>60</v>
      </c>
      <c r="M28">
        <f t="shared" si="6"/>
        <v>72</v>
      </c>
      <c r="N28" s="12" t="e">
        <f>IF(C28="D",VLOOKUP(M28,[0]!D_NDL,2,TRUE),VLOOKUP(M28,[0]!H_NDL,4,TRUE))</f>
        <v>#N/A</v>
      </c>
      <c r="O28">
        <f t="shared" si="3"/>
        <v>1</v>
      </c>
      <c r="P28" s="3" t="s">
        <v>350</v>
      </c>
      <c r="Q28" s="15">
        <f t="shared" si="4"/>
        <v>65</v>
      </c>
    </row>
    <row r="29" spans="1:17" ht="12.75">
      <c r="A29" s="3" t="s">
        <v>269</v>
      </c>
      <c r="B29">
        <f t="shared" si="0"/>
        <v>387</v>
      </c>
      <c r="C29" t="s">
        <v>11</v>
      </c>
      <c r="D29">
        <f t="shared" si="1"/>
        <v>80</v>
      </c>
      <c r="E29" s="8" t="s">
        <v>164</v>
      </c>
      <c r="F29" t="s">
        <v>38</v>
      </c>
      <c r="G29">
        <v>60</v>
      </c>
      <c r="H29">
        <v>79</v>
      </c>
      <c r="I29">
        <v>54</v>
      </c>
      <c r="J29">
        <v>65</v>
      </c>
      <c r="K29">
        <v>59</v>
      </c>
      <c r="L29">
        <v>70</v>
      </c>
      <c r="M29">
        <f t="shared" si="5"/>
        <v>79</v>
      </c>
      <c r="N29" s="10" t="str">
        <f>IF(C29="D",VLOOKUP(M29,[0]!D_NDL,2,TRUE),VLOOKUP(M29,[0]!H_NDL,4,TRUE))</f>
        <v>bronze</v>
      </c>
      <c r="O29">
        <f t="shared" si="3"/>
        <v>1</v>
      </c>
      <c r="P29" s="3" t="s">
        <v>269</v>
      </c>
      <c r="Q29" s="15">
        <f t="shared" si="4"/>
        <v>64.5</v>
      </c>
    </row>
    <row r="30" spans="1:17" ht="12.75">
      <c r="A30" s="3" t="s">
        <v>256</v>
      </c>
      <c r="B30">
        <f t="shared" si="0"/>
        <v>386</v>
      </c>
      <c r="C30" t="s">
        <v>11</v>
      </c>
      <c r="D30">
        <f t="shared" si="1"/>
        <v>81</v>
      </c>
      <c r="E30" s="8" t="s">
        <v>595</v>
      </c>
      <c r="F30" t="s">
        <v>157</v>
      </c>
      <c r="G30">
        <v>59</v>
      </c>
      <c r="H30">
        <v>72</v>
      </c>
      <c r="I30">
        <v>66</v>
      </c>
      <c r="J30">
        <v>68</v>
      </c>
      <c r="K30">
        <v>60</v>
      </c>
      <c r="L30">
        <v>61</v>
      </c>
      <c r="M30">
        <f aca="true" t="shared" si="7" ref="M30:M36">IF(ISBLANK(F30),0,MAX(G30,H30,I30,J30,K30,L30))</f>
        <v>72</v>
      </c>
      <c r="N30" s="12" t="e">
        <f>IF(C30="D",VLOOKUP(M30,[0]!D_NDL,2,TRUE),VLOOKUP(M30,[0]!H_NDL,4,TRUE))</f>
        <v>#N/A</v>
      </c>
      <c r="O30">
        <f t="shared" si="3"/>
        <v>1</v>
      </c>
      <c r="P30" s="3" t="s">
        <v>256</v>
      </c>
      <c r="Q30" s="15">
        <f t="shared" si="4"/>
        <v>64.33333333333333</v>
      </c>
    </row>
    <row r="31" spans="1:17" ht="12.75">
      <c r="A31" s="3"/>
      <c r="B31">
        <f t="shared" si="0"/>
        <v>386</v>
      </c>
      <c r="C31" t="s">
        <v>11</v>
      </c>
      <c r="D31">
        <f t="shared" si="1"/>
        <v>81</v>
      </c>
      <c r="E31" s="8" t="s">
        <v>260</v>
      </c>
      <c r="F31" t="s">
        <v>73</v>
      </c>
      <c r="G31">
        <v>63</v>
      </c>
      <c r="H31">
        <v>61</v>
      </c>
      <c r="I31">
        <v>68</v>
      </c>
      <c r="J31">
        <v>73</v>
      </c>
      <c r="K31">
        <v>56</v>
      </c>
      <c r="L31">
        <v>65</v>
      </c>
      <c r="M31">
        <f t="shared" si="7"/>
        <v>73</v>
      </c>
      <c r="N31" s="12" t="e">
        <f>IF(C31="D",VLOOKUP(M31,[0]!D_NDL,2,TRUE),VLOOKUP(M31,[0]!H_NDL,4,TRUE))</f>
        <v>#N/A</v>
      </c>
      <c r="O31">
        <f t="shared" si="3"/>
        <v>1</v>
      </c>
      <c r="P31" s="3" t="s">
        <v>245</v>
      </c>
      <c r="Q31" s="15">
        <f t="shared" si="4"/>
        <v>64.33333333333333</v>
      </c>
    </row>
    <row r="32" spans="1:17" ht="12.75">
      <c r="A32" s="3" t="s">
        <v>176</v>
      </c>
      <c r="B32">
        <f t="shared" si="0"/>
        <v>382</v>
      </c>
      <c r="C32" t="s">
        <v>11</v>
      </c>
      <c r="D32">
        <f t="shared" si="1"/>
        <v>85</v>
      </c>
      <c r="E32" s="8" t="s">
        <v>47</v>
      </c>
      <c r="F32" t="s">
        <v>20</v>
      </c>
      <c r="G32">
        <v>58</v>
      </c>
      <c r="H32">
        <v>62</v>
      </c>
      <c r="I32">
        <v>61</v>
      </c>
      <c r="J32">
        <v>59</v>
      </c>
      <c r="K32">
        <v>76</v>
      </c>
      <c r="L32">
        <v>66</v>
      </c>
      <c r="M32">
        <f t="shared" si="7"/>
        <v>76</v>
      </c>
      <c r="N32" s="10" t="str">
        <f>IF(C32="D",VLOOKUP(M32,[0]!D_NDL,2,TRUE),VLOOKUP(M32,[0]!H_NDL,4,TRUE))</f>
        <v>bronze</v>
      </c>
      <c r="O32">
        <f t="shared" si="3"/>
        <v>1</v>
      </c>
      <c r="P32" s="3" t="s">
        <v>176</v>
      </c>
      <c r="Q32" s="15">
        <f t="shared" si="4"/>
        <v>63.666666666666664</v>
      </c>
    </row>
    <row r="33" spans="1:17" ht="12.75">
      <c r="A33" s="3" t="s">
        <v>223</v>
      </c>
      <c r="B33">
        <f t="shared" si="0"/>
        <v>379</v>
      </c>
      <c r="C33" t="s">
        <v>11</v>
      </c>
      <c r="D33">
        <f t="shared" si="1"/>
        <v>88</v>
      </c>
      <c r="E33" s="8" t="s">
        <v>68</v>
      </c>
      <c r="F33" t="s">
        <v>21</v>
      </c>
      <c r="G33">
        <v>77</v>
      </c>
      <c r="H33">
        <v>62</v>
      </c>
      <c r="I33">
        <v>58</v>
      </c>
      <c r="J33">
        <v>67</v>
      </c>
      <c r="K33">
        <v>53</v>
      </c>
      <c r="L33">
        <v>62</v>
      </c>
      <c r="M33">
        <f t="shared" si="7"/>
        <v>77</v>
      </c>
      <c r="N33" s="10" t="str">
        <f>IF(C33="D",VLOOKUP(M33,[0]!D_NDL,2,TRUE),VLOOKUP(M33,[0]!H_NDL,4,TRUE))</f>
        <v>bronze</v>
      </c>
      <c r="O33">
        <f t="shared" si="3"/>
        <v>1</v>
      </c>
      <c r="P33" s="3" t="s">
        <v>223</v>
      </c>
      <c r="Q33" s="15">
        <f t="shared" si="4"/>
        <v>63.166666666666664</v>
      </c>
    </row>
    <row r="34" spans="1:17" ht="12.75">
      <c r="A34" s="3" t="s">
        <v>351</v>
      </c>
      <c r="B34">
        <f t="shared" si="0"/>
        <v>378</v>
      </c>
      <c r="C34" t="s">
        <v>11</v>
      </c>
      <c r="D34">
        <f t="shared" si="1"/>
        <v>89</v>
      </c>
      <c r="E34" s="8" t="s">
        <v>299</v>
      </c>
      <c r="F34" t="s">
        <v>135</v>
      </c>
      <c r="G34">
        <v>65</v>
      </c>
      <c r="H34">
        <v>53</v>
      </c>
      <c r="I34">
        <v>75</v>
      </c>
      <c r="J34">
        <v>64</v>
      </c>
      <c r="K34">
        <v>61</v>
      </c>
      <c r="L34">
        <v>60</v>
      </c>
      <c r="M34">
        <f t="shared" si="7"/>
        <v>75</v>
      </c>
      <c r="N34" s="10" t="str">
        <f>IF(C34="D",VLOOKUP(M34,[0]!D_NDL,2,TRUE),VLOOKUP(M34,[0]!H_NDL,4,TRUE))</f>
        <v>bronze</v>
      </c>
      <c r="O34">
        <f t="shared" si="3"/>
        <v>1</v>
      </c>
      <c r="P34" s="3" t="s">
        <v>351</v>
      </c>
      <c r="Q34" s="15">
        <f t="shared" si="4"/>
        <v>63</v>
      </c>
    </row>
    <row r="35" spans="1:17" ht="12.75">
      <c r="A35" s="3" t="s">
        <v>175</v>
      </c>
      <c r="B35">
        <f t="shared" si="0"/>
        <v>377</v>
      </c>
      <c r="C35" t="s">
        <v>11</v>
      </c>
      <c r="D35">
        <f t="shared" si="1"/>
        <v>90</v>
      </c>
      <c r="E35" s="8" t="s">
        <v>61</v>
      </c>
      <c r="F35" t="s">
        <v>22</v>
      </c>
      <c r="G35">
        <v>73</v>
      </c>
      <c r="H35">
        <v>59</v>
      </c>
      <c r="I35">
        <v>63</v>
      </c>
      <c r="J35">
        <v>58</v>
      </c>
      <c r="K35">
        <v>59</v>
      </c>
      <c r="L35">
        <v>65</v>
      </c>
      <c r="M35">
        <f t="shared" si="7"/>
        <v>73</v>
      </c>
      <c r="N35" s="12" t="e">
        <f>IF(C35="D",VLOOKUP(M35,[0]!D_NDL,2,TRUE),VLOOKUP(M35,[0]!H_NDL,4,TRUE))</f>
        <v>#N/A</v>
      </c>
      <c r="O35">
        <f t="shared" si="3"/>
        <v>1</v>
      </c>
      <c r="P35" s="3" t="s">
        <v>175</v>
      </c>
      <c r="Q35" s="15">
        <f t="shared" si="4"/>
        <v>62.833333333333336</v>
      </c>
    </row>
    <row r="36" spans="1:17" ht="12.75">
      <c r="A36" s="3" t="s">
        <v>352</v>
      </c>
      <c r="B36">
        <f t="shared" si="0"/>
        <v>376</v>
      </c>
      <c r="C36" t="s">
        <v>11</v>
      </c>
      <c r="D36">
        <f t="shared" si="1"/>
        <v>91</v>
      </c>
      <c r="E36" s="8" t="s">
        <v>91</v>
      </c>
      <c r="F36" t="s">
        <v>65</v>
      </c>
      <c r="G36">
        <v>70</v>
      </c>
      <c r="H36">
        <v>58</v>
      </c>
      <c r="I36">
        <v>57</v>
      </c>
      <c r="J36">
        <v>68</v>
      </c>
      <c r="K36">
        <v>59</v>
      </c>
      <c r="L36">
        <v>64</v>
      </c>
      <c r="M36">
        <f t="shared" si="7"/>
        <v>70</v>
      </c>
      <c r="N36" s="12" t="e">
        <f>IF(C36="D",VLOOKUP(M36,[0]!D_NDL,2,TRUE),VLOOKUP(M36,[0]!H_NDL,4,TRUE))</f>
        <v>#N/A</v>
      </c>
      <c r="O36">
        <f t="shared" si="3"/>
        <v>1</v>
      </c>
      <c r="P36" s="3" t="s">
        <v>352</v>
      </c>
      <c r="Q36" s="15">
        <f t="shared" si="4"/>
        <v>62.666666666666664</v>
      </c>
    </row>
    <row r="37" spans="1:17" ht="12.75">
      <c r="A37" s="3"/>
      <c r="B37">
        <f aca="true" t="shared" si="8" ref="B37:B68">G37+H37+I37+J37+K37+L37</f>
        <v>376</v>
      </c>
      <c r="C37" t="s">
        <v>11</v>
      </c>
      <c r="D37">
        <f t="shared" si="1"/>
        <v>91</v>
      </c>
      <c r="E37" s="8" t="s">
        <v>602</v>
      </c>
      <c r="F37" t="s">
        <v>45</v>
      </c>
      <c r="G37">
        <v>74</v>
      </c>
      <c r="H37">
        <v>57</v>
      </c>
      <c r="I37">
        <v>62</v>
      </c>
      <c r="J37">
        <v>57</v>
      </c>
      <c r="K37">
        <v>60</v>
      </c>
      <c r="L37">
        <v>66</v>
      </c>
      <c r="M37">
        <f t="shared" si="5"/>
        <v>74</v>
      </c>
      <c r="N37" s="12" t="e">
        <f>IF(C37="D",VLOOKUP(M37,[0]!D_NDL,2,TRUE),VLOOKUP(M37,[0]!H_NDL,4,TRUE))</f>
        <v>#N/A</v>
      </c>
      <c r="O37">
        <f t="shared" si="3"/>
        <v>1</v>
      </c>
      <c r="P37" s="3" t="s">
        <v>242</v>
      </c>
      <c r="Q37" s="15">
        <f t="shared" si="4"/>
        <v>62.666666666666664</v>
      </c>
    </row>
    <row r="38" spans="1:17" ht="12.75">
      <c r="A38" s="3" t="s">
        <v>165</v>
      </c>
      <c r="B38">
        <f t="shared" si="8"/>
        <v>375</v>
      </c>
      <c r="C38" t="s">
        <v>11</v>
      </c>
      <c r="D38">
        <f t="shared" si="1"/>
        <v>92</v>
      </c>
      <c r="E38" s="8" t="s">
        <v>275</v>
      </c>
      <c r="F38" t="s">
        <v>123</v>
      </c>
      <c r="G38">
        <v>61</v>
      </c>
      <c r="H38">
        <v>60</v>
      </c>
      <c r="I38">
        <v>68</v>
      </c>
      <c r="J38">
        <v>64</v>
      </c>
      <c r="K38">
        <v>63</v>
      </c>
      <c r="L38">
        <v>59</v>
      </c>
      <c r="M38">
        <f t="shared" si="5"/>
        <v>68</v>
      </c>
      <c r="N38" s="12" t="e">
        <f>IF(C38="D",VLOOKUP(M38,[0]!D_NDL,2,TRUE),VLOOKUP(M38,[0]!H_NDL,4,TRUE))</f>
        <v>#N/A</v>
      </c>
      <c r="O38">
        <f t="shared" si="3"/>
        <v>1</v>
      </c>
      <c r="P38" s="3" t="s">
        <v>165</v>
      </c>
      <c r="Q38" s="15">
        <f t="shared" si="4"/>
        <v>62.5</v>
      </c>
    </row>
    <row r="39" spans="1:17" ht="12.75">
      <c r="A39" s="3" t="s">
        <v>246</v>
      </c>
      <c r="B39">
        <f t="shared" si="8"/>
        <v>372</v>
      </c>
      <c r="C39" t="s">
        <v>11</v>
      </c>
      <c r="D39">
        <f t="shared" si="1"/>
        <v>95</v>
      </c>
      <c r="E39" s="8" t="s">
        <v>237</v>
      </c>
      <c r="F39" t="s">
        <v>65</v>
      </c>
      <c r="G39">
        <v>61</v>
      </c>
      <c r="H39">
        <v>67</v>
      </c>
      <c r="I39">
        <v>61</v>
      </c>
      <c r="J39">
        <v>59</v>
      </c>
      <c r="K39">
        <v>64</v>
      </c>
      <c r="L39">
        <v>60</v>
      </c>
      <c r="M39">
        <f t="shared" si="5"/>
        <v>67</v>
      </c>
      <c r="N39" s="12" t="e">
        <f>IF(C39="D",VLOOKUP(M39,[0]!D_NDL,2,TRUE),VLOOKUP(M39,[0]!H_NDL,4,TRUE))</f>
        <v>#N/A</v>
      </c>
      <c r="O39">
        <f t="shared" si="3"/>
        <v>1</v>
      </c>
      <c r="P39" s="3" t="s">
        <v>246</v>
      </c>
      <c r="Q39" s="15">
        <f t="shared" si="4"/>
        <v>62</v>
      </c>
    </row>
    <row r="40" spans="1:17" ht="12.75">
      <c r="A40" s="3"/>
      <c r="B40">
        <f t="shared" si="8"/>
        <v>372</v>
      </c>
      <c r="C40" t="s">
        <v>11</v>
      </c>
      <c r="D40">
        <f t="shared" si="1"/>
        <v>95</v>
      </c>
      <c r="E40" s="8" t="s">
        <v>297</v>
      </c>
      <c r="F40" t="s">
        <v>135</v>
      </c>
      <c r="G40">
        <v>59</v>
      </c>
      <c r="H40">
        <v>60</v>
      </c>
      <c r="I40">
        <v>58</v>
      </c>
      <c r="J40">
        <v>69</v>
      </c>
      <c r="K40">
        <v>63</v>
      </c>
      <c r="L40">
        <v>63</v>
      </c>
      <c r="M40">
        <f t="shared" si="5"/>
        <v>69</v>
      </c>
      <c r="N40" s="12" t="e">
        <f>IF(C40="D",VLOOKUP(M40,[0]!D_NDL,2,TRUE),VLOOKUP(M40,[0]!H_NDL,4,TRUE))</f>
        <v>#N/A</v>
      </c>
      <c r="O40">
        <f t="shared" si="3"/>
        <v>1</v>
      </c>
      <c r="P40" s="3" t="s">
        <v>243</v>
      </c>
      <c r="Q40" s="15">
        <f t="shared" si="4"/>
        <v>62</v>
      </c>
    </row>
    <row r="41" spans="1:17" ht="12.75">
      <c r="A41" s="3" t="s">
        <v>356</v>
      </c>
      <c r="B41">
        <f t="shared" si="8"/>
        <v>369</v>
      </c>
      <c r="C41" t="s">
        <v>11</v>
      </c>
      <c r="D41">
        <f t="shared" si="1"/>
        <v>98</v>
      </c>
      <c r="E41" s="8" t="s">
        <v>161</v>
      </c>
      <c r="F41" t="s">
        <v>22</v>
      </c>
      <c r="G41">
        <v>61</v>
      </c>
      <c r="H41">
        <v>66</v>
      </c>
      <c r="I41">
        <v>63</v>
      </c>
      <c r="J41">
        <v>61</v>
      </c>
      <c r="K41">
        <v>45</v>
      </c>
      <c r="L41">
        <v>73</v>
      </c>
      <c r="M41">
        <f t="shared" si="5"/>
        <v>73</v>
      </c>
      <c r="N41" s="12" t="e">
        <f>IF(C41="D",VLOOKUP(M41,[0]!D_NDL,2,TRUE),VLOOKUP(M41,[0]!H_NDL,4,TRUE))</f>
        <v>#N/A</v>
      </c>
      <c r="O41">
        <f t="shared" si="3"/>
        <v>1</v>
      </c>
      <c r="P41" s="3" t="s">
        <v>356</v>
      </c>
      <c r="Q41" s="15">
        <f t="shared" si="4"/>
        <v>61.5</v>
      </c>
    </row>
    <row r="42" spans="1:17" ht="12.75">
      <c r="A42" s="3" t="s">
        <v>219</v>
      </c>
      <c r="B42">
        <f t="shared" si="8"/>
        <v>366</v>
      </c>
      <c r="C42" t="s">
        <v>11</v>
      </c>
      <c r="D42">
        <f t="shared" si="1"/>
        <v>101</v>
      </c>
      <c r="E42" s="8" t="s">
        <v>67</v>
      </c>
      <c r="F42" t="s">
        <v>21</v>
      </c>
      <c r="G42">
        <v>75</v>
      </c>
      <c r="H42">
        <v>49</v>
      </c>
      <c r="I42">
        <v>62</v>
      </c>
      <c r="J42">
        <v>61</v>
      </c>
      <c r="K42">
        <v>60</v>
      </c>
      <c r="L42">
        <v>59</v>
      </c>
      <c r="M42">
        <f t="shared" si="5"/>
        <v>75</v>
      </c>
      <c r="N42" s="10" t="str">
        <f>IF(C42="D",VLOOKUP(M42,[0]!D_NDL,2,TRUE),VLOOKUP(M42,[0]!H_NDL,4,TRUE))</f>
        <v>bronze</v>
      </c>
      <c r="O42">
        <f t="shared" si="3"/>
        <v>1</v>
      </c>
      <c r="P42" s="3" t="s">
        <v>219</v>
      </c>
      <c r="Q42" s="15">
        <f t="shared" si="4"/>
        <v>61</v>
      </c>
    </row>
    <row r="43" spans="1:17" ht="12.75">
      <c r="A43" s="3"/>
      <c r="B43">
        <f t="shared" si="8"/>
        <v>366</v>
      </c>
      <c r="C43" t="s">
        <v>11</v>
      </c>
      <c r="D43">
        <f t="shared" si="1"/>
        <v>101</v>
      </c>
      <c r="E43" s="8" t="s">
        <v>37</v>
      </c>
      <c r="F43" t="s">
        <v>38</v>
      </c>
      <c r="G43">
        <v>56</v>
      </c>
      <c r="H43">
        <v>70</v>
      </c>
      <c r="I43">
        <v>53</v>
      </c>
      <c r="J43">
        <v>65</v>
      </c>
      <c r="K43">
        <v>57</v>
      </c>
      <c r="L43">
        <v>65</v>
      </c>
      <c r="M43">
        <f t="shared" si="5"/>
        <v>70</v>
      </c>
      <c r="N43" s="12" t="e">
        <f>IF(C43="D",VLOOKUP(M43,[0]!D_NDL,2,TRUE),VLOOKUP(M43,[0]!H_NDL,4,TRUE))</f>
        <v>#N/A</v>
      </c>
      <c r="O43">
        <f t="shared" si="3"/>
        <v>1</v>
      </c>
      <c r="P43" s="3" t="s">
        <v>357</v>
      </c>
      <c r="Q43" s="15">
        <f t="shared" si="4"/>
        <v>61</v>
      </c>
    </row>
    <row r="44" spans="1:17" ht="12.75">
      <c r="A44" s="3" t="s">
        <v>358</v>
      </c>
      <c r="B44">
        <f t="shared" si="8"/>
        <v>363</v>
      </c>
      <c r="C44" t="s">
        <v>11</v>
      </c>
      <c r="D44">
        <f t="shared" si="1"/>
        <v>104</v>
      </c>
      <c r="E44" s="8" t="s">
        <v>159</v>
      </c>
      <c r="F44" t="s">
        <v>157</v>
      </c>
      <c r="G44">
        <v>62</v>
      </c>
      <c r="H44">
        <v>68</v>
      </c>
      <c r="I44">
        <v>61</v>
      </c>
      <c r="J44">
        <v>63</v>
      </c>
      <c r="K44">
        <v>59</v>
      </c>
      <c r="L44">
        <v>50</v>
      </c>
      <c r="M44">
        <f t="shared" si="5"/>
        <v>68</v>
      </c>
      <c r="N44" s="12" t="e">
        <f>IF(C44="D",VLOOKUP(M44,[0]!D_NDL,2,TRUE),VLOOKUP(M44,[0]!H_NDL,4,TRUE))</f>
        <v>#N/A</v>
      </c>
      <c r="O44">
        <f t="shared" si="3"/>
        <v>1</v>
      </c>
      <c r="P44" s="3" t="s">
        <v>358</v>
      </c>
      <c r="Q44" s="15">
        <f t="shared" si="4"/>
        <v>60.5</v>
      </c>
    </row>
    <row r="45" spans="1:17" ht="12.75">
      <c r="A45" s="3"/>
      <c r="B45">
        <f t="shared" si="8"/>
        <v>363</v>
      </c>
      <c r="C45" t="s">
        <v>11</v>
      </c>
      <c r="D45">
        <f t="shared" si="1"/>
        <v>104</v>
      </c>
      <c r="E45" s="8" t="s">
        <v>119</v>
      </c>
      <c r="F45" t="s">
        <v>38</v>
      </c>
      <c r="G45">
        <v>66</v>
      </c>
      <c r="H45">
        <v>61</v>
      </c>
      <c r="I45">
        <v>58</v>
      </c>
      <c r="J45">
        <v>61</v>
      </c>
      <c r="K45">
        <v>60</v>
      </c>
      <c r="L45">
        <v>57</v>
      </c>
      <c r="M45">
        <f t="shared" si="5"/>
        <v>66</v>
      </c>
      <c r="N45" s="12" t="e">
        <f>IF(C45="D",VLOOKUP(M45,[0]!D_NDL,2,TRUE),VLOOKUP(M45,[0]!H_NDL,4,TRUE))</f>
        <v>#N/A</v>
      </c>
      <c r="O45">
        <f t="shared" si="3"/>
        <v>1</v>
      </c>
      <c r="P45" s="3" t="s">
        <v>359</v>
      </c>
      <c r="Q45" s="15">
        <f t="shared" si="4"/>
        <v>60.5</v>
      </c>
    </row>
    <row r="46" spans="1:17" ht="12.75">
      <c r="A46" s="3"/>
      <c r="B46">
        <f t="shared" si="8"/>
        <v>363</v>
      </c>
      <c r="C46" t="s">
        <v>11</v>
      </c>
      <c r="D46">
        <f t="shared" si="1"/>
        <v>104</v>
      </c>
      <c r="E46" s="8" t="s">
        <v>206</v>
      </c>
      <c r="F46" t="s">
        <v>188</v>
      </c>
      <c r="G46">
        <v>63</v>
      </c>
      <c r="H46">
        <v>57</v>
      </c>
      <c r="I46">
        <v>61</v>
      </c>
      <c r="J46">
        <v>63</v>
      </c>
      <c r="K46">
        <v>60</v>
      </c>
      <c r="L46">
        <v>59</v>
      </c>
      <c r="M46">
        <f t="shared" si="5"/>
        <v>63</v>
      </c>
      <c r="N46" s="12" t="e">
        <f>IF(C46="D",VLOOKUP(M46,[0]!D_NDL,2,TRUE),VLOOKUP(M46,[0]!H_NDL,4,TRUE))</f>
        <v>#N/A</v>
      </c>
      <c r="O46">
        <f t="shared" si="3"/>
        <v>1</v>
      </c>
      <c r="P46" s="3" t="s">
        <v>360</v>
      </c>
      <c r="Q46" s="15">
        <f t="shared" si="4"/>
        <v>60.5</v>
      </c>
    </row>
    <row r="47" spans="1:17" ht="12.75">
      <c r="A47" s="3" t="s">
        <v>261</v>
      </c>
      <c r="B47">
        <f t="shared" si="8"/>
        <v>361</v>
      </c>
      <c r="C47" t="s">
        <v>11</v>
      </c>
      <c r="D47">
        <f t="shared" si="1"/>
        <v>106</v>
      </c>
      <c r="E47" s="8" t="s">
        <v>235</v>
      </c>
      <c r="F47" t="s">
        <v>73</v>
      </c>
      <c r="G47">
        <v>66</v>
      </c>
      <c r="H47">
        <v>61</v>
      </c>
      <c r="I47">
        <v>56</v>
      </c>
      <c r="J47">
        <v>58</v>
      </c>
      <c r="K47">
        <v>58</v>
      </c>
      <c r="L47">
        <v>62</v>
      </c>
      <c r="M47">
        <f t="shared" si="5"/>
        <v>66</v>
      </c>
      <c r="N47" s="12" t="e">
        <f>IF(C47="D",VLOOKUP(M47,[0]!D_NDL,2,TRUE),VLOOKUP(M47,[0]!H_NDL,4,TRUE))</f>
        <v>#N/A</v>
      </c>
      <c r="O47">
        <f t="shared" si="3"/>
        <v>1</v>
      </c>
      <c r="P47" s="3" t="s">
        <v>261</v>
      </c>
      <c r="Q47" s="15">
        <f t="shared" si="4"/>
        <v>60.166666666666664</v>
      </c>
    </row>
    <row r="48" spans="1:17" ht="12.75">
      <c r="A48" s="3" t="s">
        <v>361</v>
      </c>
      <c r="B48">
        <f t="shared" si="8"/>
        <v>356</v>
      </c>
      <c r="C48" t="s">
        <v>11</v>
      </c>
      <c r="D48">
        <f t="shared" si="1"/>
        <v>111</v>
      </c>
      <c r="E48" s="8" t="s">
        <v>69</v>
      </c>
      <c r="F48" t="s">
        <v>50</v>
      </c>
      <c r="G48">
        <v>66</v>
      </c>
      <c r="H48">
        <v>53</v>
      </c>
      <c r="I48">
        <v>66</v>
      </c>
      <c r="J48">
        <v>57</v>
      </c>
      <c r="K48">
        <v>54</v>
      </c>
      <c r="L48">
        <v>60</v>
      </c>
      <c r="M48">
        <f t="shared" si="5"/>
        <v>66</v>
      </c>
      <c r="N48" s="12" t="e">
        <f>IF(C48="D",VLOOKUP(M48,[0]!D_NDL,2,TRUE),VLOOKUP(M48,[0]!H_NDL,4,TRUE))</f>
        <v>#N/A</v>
      </c>
      <c r="O48">
        <f t="shared" si="3"/>
        <v>1</v>
      </c>
      <c r="P48" s="3" t="s">
        <v>361</v>
      </c>
      <c r="Q48" s="15">
        <f t="shared" si="4"/>
        <v>59.333333333333336</v>
      </c>
    </row>
    <row r="49" spans="1:17" ht="12.75">
      <c r="A49" s="3" t="s">
        <v>362</v>
      </c>
      <c r="B49">
        <f t="shared" si="8"/>
        <v>354</v>
      </c>
      <c r="C49" t="s">
        <v>11</v>
      </c>
      <c r="D49">
        <f t="shared" si="1"/>
        <v>113</v>
      </c>
      <c r="E49" s="8" t="s">
        <v>114</v>
      </c>
      <c r="F49" t="s">
        <v>21</v>
      </c>
      <c r="G49">
        <v>59</v>
      </c>
      <c r="H49">
        <v>53</v>
      </c>
      <c r="I49">
        <v>58</v>
      </c>
      <c r="J49">
        <v>55</v>
      </c>
      <c r="K49">
        <v>63</v>
      </c>
      <c r="L49">
        <v>66</v>
      </c>
      <c r="M49">
        <f t="shared" si="5"/>
        <v>66</v>
      </c>
      <c r="N49" s="12" t="e">
        <f>IF(C49="D",VLOOKUP(M49,[0]!D_NDL,2,TRUE),VLOOKUP(M49,[0]!H_NDL,4,TRUE))</f>
        <v>#N/A</v>
      </c>
      <c r="O49">
        <f t="shared" si="3"/>
        <v>1</v>
      </c>
      <c r="P49" s="3" t="s">
        <v>362</v>
      </c>
      <c r="Q49" s="15">
        <f t="shared" si="4"/>
        <v>59</v>
      </c>
    </row>
    <row r="50" spans="1:17" ht="12.75">
      <c r="A50" s="3" t="s">
        <v>363</v>
      </c>
      <c r="B50">
        <f t="shared" si="8"/>
        <v>353</v>
      </c>
      <c r="C50" t="s">
        <v>11</v>
      </c>
      <c r="D50">
        <f t="shared" si="1"/>
        <v>114</v>
      </c>
      <c r="E50" s="8" t="s">
        <v>90</v>
      </c>
      <c r="F50" t="s">
        <v>41</v>
      </c>
      <c r="G50">
        <v>51</v>
      </c>
      <c r="H50">
        <v>57</v>
      </c>
      <c r="I50">
        <v>60</v>
      </c>
      <c r="J50">
        <v>62</v>
      </c>
      <c r="K50">
        <v>64</v>
      </c>
      <c r="L50">
        <v>59</v>
      </c>
      <c r="M50">
        <f t="shared" si="5"/>
        <v>64</v>
      </c>
      <c r="N50" s="12" t="e">
        <f>IF(C50="D",VLOOKUP(M50,[0]!D_NDL,2,TRUE),VLOOKUP(M50,[0]!H_NDL,4,TRUE))</f>
        <v>#N/A</v>
      </c>
      <c r="O50">
        <f t="shared" si="3"/>
        <v>1</v>
      </c>
      <c r="P50" s="3" t="s">
        <v>363</v>
      </c>
      <c r="Q50" s="15">
        <f t="shared" si="4"/>
        <v>58.833333333333336</v>
      </c>
    </row>
    <row r="51" spans="1:17" ht="12.75">
      <c r="A51" s="3"/>
      <c r="B51">
        <f t="shared" si="8"/>
        <v>353</v>
      </c>
      <c r="C51" t="s">
        <v>11</v>
      </c>
      <c r="D51">
        <f t="shared" si="1"/>
        <v>114</v>
      </c>
      <c r="E51" s="8" t="s">
        <v>44</v>
      </c>
      <c r="F51" t="s">
        <v>45</v>
      </c>
      <c r="G51">
        <v>72</v>
      </c>
      <c r="H51">
        <v>63</v>
      </c>
      <c r="I51">
        <v>0</v>
      </c>
      <c r="J51">
        <v>77</v>
      </c>
      <c r="K51">
        <v>71</v>
      </c>
      <c r="L51">
        <v>70</v>
      </c>
      <c r="M51">
        <f t="shared" si="5"/>
        <v>77</v>
      </c>
      <c r="N51" s="10" t="str">
        <f>IF(C51="D",VLOOKUP(M51,[0]!D_NDL,2,TRUE),VLOOKUP(M51,[0]!H_NDL,4,TRUE))</f>
        <v>bronze</v>
      </c>
      <c r="O51">
        <f t="shared" si="3"/>
        <v>1</v>
      </c>
      <c r="P51" s="3" t="s">
        <v>257</v>
      </c>
      <c r="Q51" s="15">
        <f t="shared" si="4"/>
        <v>58.833333333333336</v>
      </c>
    </row>
    <row r="52" spans="1:17" ht="12.75">
      <c r="A52" s="3" t="s">
        <v>364</v>
      </c>
      <c r="B52">
        <f t="shared" si="8"/>
        <v>351</v>
      </c>
      <c r="C52" t="s">
        <v>11</v>
      </c>
      <c r="D52">
        <f t="shared" si="1"/>
        <v>116</v>
      </c>
      <c r="E52" s="8" t="s">
        <v>75</v>
      </c>
      <c r="F52" t="s">
        <v>73</v>
      </c>
      <c r="G52">
        <v>52</v>
      </c>
      <c r="H52">
        <v>63</v>
      </c>
      <c r="I52">
        <v>53</v>
      </c>
      <c r="J52">
        <v>60</v>
      </c>
      <c r="K52">
        <v>65</v>
      </c>
      <c r="L52">
        <v>58</v>
      </c>
      <c r="M52">
        <f t="shared" si="5"/>
        <v>65</v>
      </c>
      <c r="N52" s="12" t="e">
        <f>IF(C52="D",VLOOKUP(M52,[0]!D_NDL,2,TRUE),VLOOKUP(M52,[0]!H_NDL,4,TRUE))</f>
        <v>#N/A</v>
      </c>
      <c r="O52">
        <f t="shared" si="3"/>
        <v>1</v>
      </c>
      <c r="P52" s="3" t="s">
        <v>364</v>
      </c>
      <c r="Q52" s="15">
        <f t="shared" si="4"/>
        <v>58.5</v>
      </c>
    </row>
    <row r="53" spans="1:17" ht="12.75">
      <c r="A53" s="3" t="s">
        <v>365</v>
      </c>
      <c r="B53">
        <f t="shared" si="8"/>
        <v>350</v>
      </c>
      <c r="C53" t="s">
        <v>11</v>
      </c>
      <c r="D53">
        <f t="shared" si="1"/>
        <v>117</v>
      </c>
      <c r="E53" s="8" t="s">
        <v>71</v>
      </c>
      <c r="F53" t="s">
        <v>22</v>
      </c>
      <c r="G53">
        <v>54</v>
      </c>
      <c r="H53">
        <v>60</v>
      </c>
      <c r="I53">
        <v>63</v>
      </c>
      <c r="J53">
        <v>53</v>
      </c>
      <c r="K53">
        <v>54</v>
      </c>
      <c r="L53">
        <v>66</v>
      </c>
      <c r="M53">
        <f t="shared" si="5"/>
        <v>66</v>
      </c>
      <c r="N53" s="12" t="e">
        <f>IF(C53="D",VLOOKUP(M53,[0]!D_NDL,2,TRUE),VLOOKUP(M53,[0]!H_NDL,4,TRUE))</f>
        <v>#N/A</v>
      </c>
      <c r="O53">
        <f t="shared" si="3"/>
        <v>1</v>
      </c>
      <c r="P53" s="3" t="s">
        <v>365</v>
      </c>
      <c r="Q53" s="15">
        <f t="shared" si="4"/>
        <v>58.333333333333336</v>
      </c>
    </row>
    <row r="54" spans="1:17" ht="12.75">
      <c r="A54" s="3"/>
      <c r="B54">
        <f t="shared" si="8"/>
        <v>350</v>
      </c>
      <c r="C54" t="s">
        <v>11</v>
      </c>
      <c r="D54">
        <f t="shared" si="1"/>
        <v>117</v>
      </c>
      <c r="E54" s="8" t="s">
        <v>579</v>
      </c>
      <c r="F54" t="s">
        <v>21</v>
      </c>
      <c r="G54">
        <v>77</v>
      </c>
      <c r="H54">
        <v>67</v>
      </c>
      <c r="I54">
        <v>0</v>
      </c>
      <c r="J54">
        <v>64</v>
      </c>
      <c r="K54">
        <v>70</v>
      </c>
      <c r="L54">
        <v>72</v>
      </c>
      <c r="M54">
        <f t="shared" si="5"/>
        <v>77</v>
      </c>
      <c r="N54" s="10" t="str">
        <f>IF(C54="D",VLOOKUP(M54,[0]!D_NDL,2,TRUE),VLOOKUP(M54,[0]!H_NDL,4,TRUE))</f>
        <v>bronze</v>
      </c>
      <c r="O54">
        <f t="shared" si="3"/>
        <v>1</v>
      </c>
      <c r="P54" s="3" t="s">
        <v>366</v>
      </c>
      <c r="Q54" s="15">
        <f t="shared" si="4"/>
        <v>58.333333333333336</v>
      </c>
    </row>
    <row r="55" spans="1:17" ht="12.75">
      <c r="A55" s="3" t="s">
        <v>367</v>
      </c>
      <c r="B55">
        <f t="shared" si="8"/>
        <v>349</v>
      </c>
      <c r="C55" t="s">
        <v>11</v>
      </c>
      <c r="D55">
        <f t="shared" si="1"/>
        <v>118</v>
      </c>
      <c r="E55" s="8" t="s">
        <v>57</v>
      </c>
      <c r="F55" t="s">
        <v>29</v>
      </c>
      <c r="G55">
        <v>57</v>
      </c>
      <c r="H55">
        <v>53</v>
      </c>
      <c r="I55">
        <v>64</v>
      </c>
      <c r="J55">
        <v>65</v>
      </c>
      <c r="K55">
        <v>51</v>
      </c>
      <c r="L55">
        <v>59</v>
      </c>
      <c r="M55">
        <f t="shared" si="5"/>
        <v>65</v>
      </c>
      <c r="N55" s="12" t="e">
        <f>IF(C55="D",VLOOKUP(M55,[0]!D_NDL,2,TRUE),VLOOKUP(M55,[0]!H_NDL,4,TRUE))</f>
        <v>#N/A</v>
      </c>
      <c r="O55">
        <f t="shared" si="3"/>
        <v>1</v>
      </c>
      <c r="P55" s="3" t="s">
        <v>367</v>
      </c>
      <c r="Q55" s="15">
        <f t="shared" si="4"/>
        <v>58.166666666666664</v>
      </c>
    </row>
    <row r="56" spans="1:17" ht="12.75">
      <c r="A56" s="3" t="s">
        <v>368</v>
      </c>
      <c r="B56">
        <f t="shared" si="8"/>
        <v>344</v>
      </c>
      <c r="C56" t="s">
        <v>11</v>
      </c>
      <c r="D56">
        <f t="shared" si="1"/>
        <v>123</v>
      </c>
      <c r="E56" s="8" t="s">
        <v>574</v>
      </c>
      <c r="F56" t="s">
        <v>263</v>
      </c>
      <c r="G56">
        <v>71</v>
      </c>
      <c r="H56">
        <v>60</v>
      </c>
      <c r="I56">
        <v>47</v>
      </c>
      <c r="J56">
        <v>54</v>
      </c>
      <c r="K56">
        <v>63</v>
      </c>
      <c r="L56">
        <v>49</v>
      </c>
      <c r="M56">
        <f t="shared" si="5"/>
        <v>71</v>
      </c>
      <c r="N56" s="12" t="e">
        <f>IF(C56="D",VLOOKUP(M56,[0]!D_NDL,2,TRUE),VLOOKUP(M56,[0]!H_NDL,4,TRUE))</f>
        <v>#N/A</v>
      </c>
      <c r="O56">
        <f t="shared" si="3"/>
        <v>1</v>
      </c>
      <c r="P56" s="3" t="s">
        <v>368</v>
      </c>
      <c r="Q56" s="15">
        <f t="shared" si="4"/>
        <v>57.333333333333336</v>
      </c>
    </row>
    <row r="57" spans="1:17" ht="12.75">
      <c r="A57" s="3"/>
      <c r="B57">
        <f t="shared" si="8"/>
        <v>344</v>
      </c>
      <c r="C57" t="s">
        <v>11</v>
      </c>
      <c r="D57">
        <f t="shared" si="1"/>
        <v>123</v>
      </c>
      <c r="E57" s="8" t="s">
        <v>52</v>
      </c>
      <c r="F57" t="s">
        <v>38</v>
      </c>
      <c r="G57">
        <v>54</v>
      </c>
      <c r="H57">
        <v>55</v>
      </c>
      <c r="I57">
        <v>60</v>
      </c>
      <c r="J57">
        <v>57</v>
      </c>
      <c r="K57">
        <v>66</v>
      </c>
      <c r="L57">
        <v>52</v>
      </c>
      <c r="M57">
        <f t="shared" si="5"/>
        <v>66</v>
      </c>
      <c r="N57" s="12" t="e">
        <f>IF(C57="D",VLOOKUP(M57,[0]!D_NDL,2,TRUE),VLOOKUP(M57,[0]!H_NDL,4,TRUE))</f>
        <v>#N/A</v>
      </c>
      <c r="O57">
        <f t="shared" si="3"/>
        <v>1</v>
      </c>
      <c r="P57" s="3" t="s">
        <v>369</v>
      </c>
      <c r="Q57" s="15">
        <f t="shared" si="4"/>
        <v>57.333333333333336</v>
      </c>
    </row>
    <row r="58" spans="1:17" ht="12.75">
      <c r="A58" s="3" t="s">
        <v>370</v>
      </c>
      <c r="B58">
        <f t="shared" si="8"/>
        <v>342</v>
      </c>
      <c r="C58" t="s">
        <v>11</v>
      </c>
      <c r="D58">
        <f t="shared" si="1"/>
        <v>125</v>
      </c>
      <c r="E58" s="8" t="s">
        <v>303</v>
      </c>
      <c r="F58" t="s">
        <v>265</v>
      </c>
      <c r="G58">
        <v>63</v>
      </c>
      <c r="H58">
        <v>52</v>
      </c>
      <c r="I58">
        <v>59</v>
      </c>
      <c r="J58">
        <v>55</v>
      </c>
      <c r="K58">
        <v>52</v>
      </c>
      <c r="L58">
        <v>61</v>
      </c>
      <c r="M58">
        <f t="shared" si="5"/>
        <v>63</v>
      </c>
      <c r="N58" s="12" t="e">
        <f>IF(C58="D",VLOOKUP(M58,[0]!D_NDL,2,TRUE),VLOOKUP(M58,[0]!H_NDL,4,TRUE))</f>
        <v>#N/A</v>
      </c>
      <c r="O58">
        <f t="shared" si="3"/>
        <v>1</v>
      </c>
      <c r="P58" s="3" t="s">
        <v>370</v>
      </c>
      <c r="Q58" s="15">
        <f t="shared" si="4"/>
        <v>57</v>
      </c>
    </row>
    <row r="59" spans="1:17" ht="12.75">
      <c r="A59" s="3" t="s">
        <v>258</v>
      </c>
      <c r="B59">
        <f t="shared" si="8"/>
        <v>338</v>
      </c>
      <c r="C59" t="s">
        <v>11</v>
      </c>
      <c r="D59">
        <f t="shared" si="1"/>
        <v>129</v>
      </c>
      <c r="E59" s="8" t="s">
        <v>121</v>
      </c>
      <c r="F59" t="s">
        <v>22</v>
      </c>
      <c r="G59">
        <v>56</v>
      </c>
      <c r="H59">
        <v>54</v>
      </c>
      <c r="I59">
        <v>57</v>
      </c>
      <c r="J59">
        <v>57</v>
      </c>
      <c r="K59">
        <v>51</v>
      </c>
      <c r="L59">
        <v>63</v>
      </c>
      <c r="M59">
        <f t="shared" si="5"/>
        <v>63</v>
      </c>
      <c r="N59" s="12" t="e">
        <f>IF(C59="D",VLOOKUP(M59,[0]!D_NDL,2,TRUE),VLOOKUP(M59,[0]!H_NDL,4,TRUE))</f>
        <v>#N/A</v>
      </c>
      <c r="O59">
        <f t="shared" si="3"/>
        <v>1</v>
      </c>
      <c r="P59" s="3" t="s">
        <v>258</v>
      </c>
      <c r="Q59" s="15">
        <f t="shared" si="4"/>
        <v>56.333333333333336</v>
      </c>
    </row>
    <row r="60" spans="1:17" ht="12.75">
      <c r="A60" s="3"/>
      <c r="B60">
        <f t="shared" si="8"/>
        <v>338</v>
      </c>
      <c r="C60" t="s">
        <v>11</v>
      </c>
      <c r="D60">
        <f t="shared" si="1"/>
        <v>129</v>
      </c>
      <c r="E60" s="8" t="s">
        <v>249</v>
      </c>
      <c r="F60" t="s">
        <v>41</v>
      </c>
      <c r="G60">
        <v>63</v>
      </c>
      <c r="H60">
        <v>46</v>
      </c>
      <c r="I60">
        <v>61</v>
      </c>
      <c r="J60">
        <v>46</v>
      </c>
      <c r="K60">
        <v>56</v>
      </c>
      <c r="L60">
        <v>66</v>
      </c>
      <c r="M60">
        <f t="shared" si="5"/>
        <v>66</v>
      </c>
      <c r="N60" s="12" t="e">
        <f>IF(C60="D",VLOOKUP(M60,[0]!D_NDL,2,TRUE),VLOOKUP(M60,[0]!H_NDL,4,TRUE))</f>
        <v>#N/A</v>
      </c>
      <c r="O60">
        <f t="shared" si="3"/>
        <v>1</v>
      </c>
      <c r="P60" s="3" t="s">
        <v>371</v>
      </c>
      <c r="Q60" s="15">
        <f t="shared" si="4"/>
        <v>56.333333333333336</v>
      </c>
    </row>
    <row r="61" spans="1:17" ht="12.75">
      <c r="A61" s="3"/>
      <c r="B61">
        <f t="shared" si="8"/>
        <v>338</v>
      </c>
      <c r="C61" t="s">
        <v>11</v>
      </c>
      <c r="D61">
        <f t="shared" si="1"/>
        <v>129</v>
      </c>
      <c r="E61" s="8" t="s">
        <v>66</v>
      </c>
      <c r="F61" t="s">
        <v>45</v>
      </c>
      <c r="G61">
        <v>59</v>
      </c>
      <c r="H61">
        <v>0</v>
      </c>
      <c r="I61">
        <v>67</v>
      </c>
      <c r="J61">
        <v>64</v>
      </c>
      <c r="K61">
        <v>72</v>
      </c>
      <c r="L61">
        <v>76</v>
      </c>
      <c r="M61">
        <f t="shared" si="5"/>
        <v>76</v>
      </c>
      <c r="N61" s="10" t="str">
        <f>IF(C61="D",VLOOKUP(M61,[0]!D_NDL,2,TRUE),VLOOKUP(M61,[0]!H_NDL,4,TRUE))</f>
        <v>bronze</v>
      </c>
      <c r="O61">
        <f t="shared" si="3"/>
        <v>1</v>
      </c>
      <c r="P61" s="3" t="s">
        <v>372</v>
      </c>
      <c r="Q61" s="15">
        <f t="shared" si="4"/>
        <v>56.333333333333336</v>
      </c>
    </row>
    <row r="62" spans="1:17" ht="12.75">
      <c r="A62" s="3" t="s">
        <v>373</v>
      </c>
      <c r="B62">
        <f t="shared" si="8"/>
        <v>334</v>
      </c>
      <c r="C62" t="s">
        <v>11</v>
      </c>
      <c r="D62">
        <f t="shared" si="1"/>
        <v>133</v>
      </c>
      <c r="E62" s="8" t="s">
        <v>210</v>
      </c>
      <c r="F62" t="s">
        <v>188</v>
      </c>
      <c r="G62">
        <v>53</v>
      </c>
      <c r="H62">
        <v>65</v>
      </c>
      <c r="I62">
        <v>53</v>
      </c>
      <c r="J62">
        <v>44</v>
      </c>
      <c r="K62">
        <v>69</v>
      </c>
      <c r="L62">
        <v>50</v>
      </c>
      <c r="M62">
        <f t="shared" si="5"/>
        <v>69</v>
      </c>
      <c r="N62" s="12" t="e">
        <f>IF(C62="D",VLOOKUP(M62,[0]!D_NDL,2,TRUE),VLOOKUP(M62,[0]!H_NDL,4,TRUE))</f>
        <v>#N/A</v>
      </c>
      <c r="O62">
        <f t="shared" si="3"/>
        <v>1</v>
      </c>
      <c r="P62" s="3" t="s">
        <v>373</v>
      </c>
      <c r="Q62" s="15">
        <f t="shared" si="4"/>
        <v>55.666666666666664</v>
      </c>
    </row>
    <row r="63" spans="1:17" ht="12.75">
      <c r="A63" s="3" t="s">
        <v>259</v>
      </c>
      <c r="B63">
        <f t="shared" si="8"/>
        <v>332</v>
      </c>
      <c r="C63" t="s">
        <v>11</v>
      </c>
      <c r="D63">
        <f t="shared" si="1"/>
        <v>135</v>
      </c>
      <c r="E63" s="8" t="s">
        <v>92</v>
      </c>
      <c r="F63" t="s">
        <v>86</v>
      </c>
      <c r="G63">
        <v>48</v>
      </c>
      <c r="H63">
        <v>58</v>
      </c>
      <c r="I63">
        <v>63</v>
      </c>
      <c r="J63">
        <v>52</v>
      </c>
      <c r="K63">
        <v>60</v>
      </c>
      <c r="L63">
        <v>51</v>
      </c>
      <c r="M63">
        <f t="shared" si="5"/>
        <v>63</v>
      </c>
      <c r="N63" s="12" t="e">
        <f>IF(C63="D",VLOOKUP(M63,[0]!D_NDL,2,TRUE),VLOOKUP(M63,[0]!H_NDL,4,TRUE))</f>
        <v>#N/A</v>
      </c>
      <c r="O63">
        <f t="shared" si="3"/>
        <v>1</v>
      </c>
      <c r="P63" s="3" t="s">
        <v>259</v>
      </c>
      <c r="Q63" s="15">
        <f t="shared" si="4"/>
        <v>55.333333333333336</v>
      </c>
    </row>
    <row r="64" spans="1:17" ht="12.75">
      <c r="A64" s="3"/>
      <c r="B64">
        <f t="shared" si="8"/>
        <v>332</v>
      </c>
      <c r="C64" t="s">
        <v>11</v>
      </c>
      <c r="D64">
        <f t="shared" si="1"/>
        <v>135</v>
      </c>
      <c r="E64" s="8" t="s">
        <v>309</v>
      </c>
      <c r="F64" t="s">
        <v>265</v>
      </c>
      <c r="G64">
        <v>53</v>
      </c>
      <c r="H64">
        <v>58</v>
      </c>
      <c r="I64">
        <v>43</v>
      </c>
      <c r="J64">
        <v>69</v>
      </c>
      <c r="K64">
        <v>57</v>
      </c>
      <c r="L64">
        <v>52</v>
      </c>
      <c r="M64">
        <f t="shared" si="5"/>
        <v>69</v>
      </c>
      <c r="N64" s="12" t="e">
        <f>IF(C64="D",VLOOKUP(M64,[0]!D_NDL,2,TRUE),VLOOKUP(M64,[0]!H_NDL,4,TRUE))</f>
        <v>#N/A</v>
      </c>
      <c r="O64">
        <f t="shared" si="3"/>
        <v>1</v>
      </c>
      <c r="P64" s="3" t="s">
        <v>374</v>
      </c>
      <c r="Q64" s="15">
        <f t="shared" si="4"/>
        <v>55.333333333333336</v>
      </c>
    </row>
    <row r="65" spans="1:17" ht="12.75">
      <c r="A65" s="3" t="s">
        <v>375</v>
      </c>
      <c r="B65">
        <f t="shared" si="8"/>
        <v>330</v>
      </c>
      <c r="C65" t="s">
        <v>11</v>
      </c>
      <c r="D65">
        <f t="shared" si="1"/>
        <v>137</v>
      </c>
      <c r="E65" s="8" t="s">
        <v>284</v>
      </c>
      <c r="F65" t="s">
        <v>273</v>
      </c>
      <c r="G65">
        <v>50</v>
      </c>
      <c r="H65">
        <v>60</v>
      </c>
      <c r="I65">
        <v>59</v>
      </c>
      <c r="J65">
        <v>65</v>
      </c>
      <c r="K65">
        <v>57</v>
      </c>
      <c r="L65">
        <v>39</v>
      </c>
      <c r="M65">
        <f t="shared" si="5"/>
        <v>65</v>
      </c>
      <c r="N65" s="12" t="e">
        <f>IF(C65="D",VLOOKUP(M65,[0]!D_NDL,2,TRUE),VLOOKUP(M65,[0]!H_NDL,4,TRUE))</f>
        <v>#N/A</v>
      </c>
      <c r="O65">
        <f t="shared" si="3"/>
        <v>1</v>
      </c>
      <c r="P65" s="3" t="s">
        <v>375</v>
      </c>
      <c r="Q65" s="15">
        <f t="shared" si="4"/>
        <v>55</v>
      </c>
    </row>
    <row r="66" spans="1:17" ht="12.75">
      <c r="A66" s="3" t="s">
        <v>252</v>
      </c>
      <c r="B66">
        <f t="shared" si="8"/>
        <v>327</v>
      </c>
      <c r="C66" t="s">
        <v>11</v>
      </c>
      <c r="D66">
        <f t="shared" si="1"/>
        <v>140</v>
      </c>
      <c r="E66" s="8" t="s">
        <v>319</v>
      </c>
      <c r="F66" t="s">
        <v>315</v>
      </c>
      <c r="G66">
        <v>63</v>
      </c>
      <c r="H66">
        <v>52</v>
      </c>
      <c r="I66">
        <v>57</v>
      </c>
      <c r="J66">
        <v>37</v>
      </c>
      <c r="K66">
        <v>64</v>
      </c>
      <c r="L66">
        <v>54</v>
      </c>
      <c r="M66">
        <f t="shared" si="5"/>
        <v>64</v>
      </c>
      <c r="N66" s="12" t="e">
        <f>IF(C66="D",VLOOKUP(M66,[0]!D_NDL,2,TRUE),VLOOKUP(M66,[0]!H_NDL,4,TRUE))</f>
        <v>#N/A</v>
      </c>
      <c r="O66">
        <f t="shared" si="3"/>
        <v>1</v>
      </c>
      <c r="P66" s="3" t="s">
        <v>252</v>
      </c>
      <c r="Q66" s="15">
        <f t="shared" si="4"/>
        <v>54.5</v>
      </c>
    </row>
    <row r="67" spans="1:17" ht="12.75">
      <c r="A67" s="3" t="s">
        <v>376</v>
      </c>
      <c r="B67">
        <f t="shared" si="8"/>
        <v>326</v>
      </c>
      <c r="C67" t="s">
        <v>11</v>
      </c>
      <c r="D67">
        <f t="shared" si="1"/>
        <v>141</v>
      </c>
      <c r="E67" s="8" t="s">
        <v>63</v>
      </c>
      <c r="F67" t="s">
        <v>50</v>
      </c>
      <c r="G67">
        <v>64</v>
      </c>
      <c r="H67">
        <v>61</v>
      </c>
      <c r="I67">
        <v>19</v>
      </c>
      <c r="J67">
        <v>64</v>
      </c>
      <c r="K67">
        <v>55</v>
      </c>
      <c r="L67">
        <v>63</v>
      </c>
      <c r="M67">
        <f t="shared" si="5"/>
        <v>64</v>
      </c>
      <c r="N67" s="12" t="e">
        <f>IF(C67="D",VLOOKUP(M67,[0]!D_NDL,2,TRUE),VLOOKUP(M67,[0]!H_NDL,4,TRUE))</f>
        <v>#N/A</v>
      </c>
      <c r="O67">
        <f t="shared" si="3"/>
        <v>1</v>
      </c>
      <c r="P67" s="3" t="s">
        <v>376</v>
      </c>
      <c r="Q67" s="15">
        <f t="shared" si="4"/>
        <v>54.333333333333336</v>
      </c>
    </row>
    <row r="68" spans="1:17" ht="12.75">
      <c r="A68" s="3" t="s">
        <v>377</v>
      </c>
      <c r="B68">
        <f t="shared" si="8"/>
        <v>325</v>
      </c>
      <c r="C68" t="s">
        <v>11</v>
      </c>
      <c r="D68">
        <f t="shared" si="1"/>
        <v>142</v>
      </c>
      <c r="E68" s="8" t="s">
        <v>168</v>
      </c>
      <c r="F68" t="s">
        <v>41</v>
      </c>
      <c r="G68">
        <v>0</v>
      </c>
      <c r="H68">
        <v>65</v>
      </c>
      <c r="I68">
        <v>64</v>
      </c>
      <c r="J68">
        <v>62</v>
      </c>
      <c r="K68">
        <v>67</v>
      </c>
      <c r="L68">
        <v>67</v>
      </c>
      <c r="M68">
        <f t="shared" si="5"/>
        <v>67</v>
      </c>
      <c r="N68" s="12" t="e">
        <f>IF(C68="D",VLOOKUP(M68,[0]!D_NDL,2,TRUE),VLOOKUP(M68,[0]!H_NDL,4,TRUE))</f>
        <v>#N/A</v>
      </c>
      <c r="O68">
        <f t="shared" si="3"/>
        <v>1</v>
      </c>
      <c r="P68" s="3" t="s">
        <v>377</v>
      </c>
      <c r="Q68" s="15">
        <f t="shared" si="4"/>
        <v>54.166666666666664</v>
      </c>
    </row>
    <row r="69" spans="1:17" ht="12.75">
      <c r="A69" s="3" t="s">
        <v>378</v>
      </c>
      <c r="B69">
        <f aca="true" t="shared" si="9" ref="B69:B99">G69+H69+I69+J69+K69+L69</f>
        <v>323</v>
      </c>
      <c r="C69" t="s">
        <v>11</v>
      </c>
      <c r="D69">
        <f aca="true" t="shared" si="10" ref="D69:D132">$B$5-B69</f>
        <v>144</v>
      </c>
      <c r="E69" s="8" t="s">
        <v>594</v>
      </c>
      <c r="F69" t="s">
        <v>65</v>
      </c>
      <c r="G69">
        <v>65</v>
      </c>
      <c r="H69">
        <v>54</v>
      </c>
      <c r="I69">
        <v>52</v>
      </c>
      <c r="J69">
        <v>41</v>
      </c>
      <c r="K69">
        <v>54</v>
      </c>
      <c r="L69">
        <v>57</v>
      </c>
      <c r="M69">
        <f t="shared" si="5"/>
        <v>65</v>
      </c>
      <c r="N69" s="12" t="e">
        <f>IF(C69="D",VLOOKUP(M69,[0]!D_NDL,2,TRUE),VLOOKUP(M69,[0]!H_NDL,4,TRUE))</f>
        <v>#N/A</v>
      </c>
      <c r="O69">
        <f aca="true" t="shared" si="11" ref="O69:O132">IF(COUNT(G69:L69)=6,1,0)</f>
        <v>1</v>
      </c>
      <c r="P69" s="3" t="s">
        <v>378</v>
      </c>
      <c r="Q69" s="15">
        <f t="shared" si="4"/>
        <v>53.833333333333336</v>
      </c>
    </row>
    <row r="70" spans="1:17" ht="12.75">
      <c r="A70" s="3" t="s">
        <v>379</v>
      </c>
      <c r="B70">
        <f t="shared" si="9"/>
        <v>319</v>
      </c>
      <c r="C70" t="s">
        <v>11</v>
      </c>
      <c r="D70">
        <f t="shared" si="10"/>
        <v>148</v>
      </c>
      <c r="E70" s="8" t="s">
        <v>62</v>
      </c>
      <c r="F70" t="s">
        <v>45</v>
      </c>
      <c r="G70">
        <v>58</v>
      </c>
      <c r="H70">
        <v>0</v>
      </c>
      <c r="I70">
        <v>61</v>
      </c>
      <c r="J70">
        <v>66</v>
      </c>
      <c r="K70">
        <v>71</v>
      </c>
      <c r="L70">
        <v>63</v>
      </c>
      <c r="M70">
        <f t="shared" si="5"/>
        <v>71</v>
      </c>
      <c r="N70" s="12" t="e">
        <f>IF(C70="D",VLOOKUP(M70,[0]!D_NDL,2,TRUE),VLOOKUP(M70,[0]!H_NDL,4,TRUE))</f>
        <v>#N/A</v>
      </c>
      <c r="O70">
        <f t="shared" si="11"/>
        <v>1</v>
      </c>
      <c r="P70" s="3" t="s">
        <v>379</v>
      </c>
      <c r="Q70" s="15">
        <f aca="true" t="shared" si="12" ref="Q70:Q133">(G70+H70+I70+J70+K70+L70)/6</f>
        <v>53.166666666666664</v>
      </c>
    </row>
    <row r="71" spans="1:17" ht="12.75">
      <c r="A71" s="3" t="s">
        <v>244</v>
      </c>
      <c r="B71">
        <f t="shared" si="9"/>
        <v>318</v>
      </c>
      <c r="C71" t="s">
        <v>11</v>
      </c>
      <c r="D71">
        <f t="shared" si="10"/>
        <v>149</v>
      </c>
      <c r="E71" s="8" t="s">
        <v>83</v>
      </c>
      <c r="F71" t="s">
        <v>45</v>
      </c>
      <c r="G71">
        <v>65</v>
      </c>
      <c r="H71">
        <v>56</v>
      </c>
      <c r="I71">
        <v>76</v>
      </c>
      <c r="J71">
        <v>61</v>
      </c>
      <c r="K71">
        <v>60</v>
      </c>
      <c r="L71">
        <v>0</v>
      </c>
      <c r="M71">
        <f t="shared" si="5"/>
        <v>76</v>
      </c>
      <c r="N71" s="10" t="str">
        <f>IF(C71="D",VLOOKUP(M71,[0]!D_NDL,2,TRUE),VLOOKUP(M71,[0]!H_NDL,4,TRUE))</f>
        <v>bronze</v>
      </c>
      <c r="O71">
        <f t="shared" si="11"/>
        <v>1</v>
      </c>
      <c r="P71" s="3" t="s">
        <v>244</v>
      </c>
      <c r="Q71" s="15">
        <f t="shared" si="12"/>
        <v>53</v>
      </c>
    </row>
    <row r="72" spans="1:17" ht="12.75">
      <c r="A72" s="3" t="s">
        <v>380</v>
      </c>
      <c r="B72">
        <f t="shared" si="9"/>
        <v>317</v>
      </c>
      <c r="C72" t="s">
        <v>11</v>
      </c>
      <c r="D72">
        <f t="shared" si="10"/>
        <v>150</v>
      </c>
      <c r="E72" s="8" t="s">
        <v>97</v>
      </c>
      <c r="F72" t="s">
        <v>41</v>
      </c>
      <c r="G72">
        <v>42</v>
      </c>
      <c r="H72">
        <v>44</v>
      </c>
      <c r="I72">
        <v>60</v>
      </c>
      <c r="J72">
        <v>64</v>
      </c>
      <c r="K72">
        <v>54</v>
      </c>
      <c r="L72">
        <v>53</v>
      </c>
      <c r="M72">
        <f t="shared" si="5"/>
        <v>64</v>
      </c>
      <c r="N72" s="12" t="e">
        <f>IF(C72="D",VLOOKUP(M72,[0]!D_NDL,2,TRUE),VLOOKUP(M72,[0]!H_NDL,4,TRUE))</f>
        <v>#N/A</v>
      </c>
      <c r="O72">
        <f t="shared" si="11"/>
        <v>1</v>
      </c>
      <c r="P72" s="3" t="s">
        <v>380</v>
      </c>
      <c r="Q72" s="15">
        <f t="shared" si="12"/>
        <v>52.833333333333336</v>
      </c>
    </row>
    <row r="73" spans="1:17" ht="12.75">
      <c r="A73" s="3" t="s">
        <v>381</v>
      </c>
      <c r="B73">
        <f t="shared" si="9"/>
        <v>316</v>
      </c>
      <c r="C73" t="s">
        <v>11</v>
      </c>
      <c r="D73">
        <f t="shared" si="10"/>
        <v>151</v>
      </c>
      <c r="E73" s="8" t="s">
        <v>163</v>
      </c>
      <c r="F73" t="s">
        <v>123</v>
      </c>
      <c r="G73">
        <v>50</v>
      </c>
      <c r="H73">
        <v>49</v>
      </c>
      <c r="I73">
        <v>53</v>
      </c>
      <c r="J73">
        <v>58</v>
      </c>
      <c r="K73">
        <v>46</v>
      </c>
      <c r="L73">
        <v>60</v>
      </c>
      <c r="M73">
        <f t="shared" si="5"/>
        <v>60</v>
      </c>
      <c r="N73" s="12" t="e">
        <f>IF(C73="D",VLOOKUP(M73,[0]!D_NDL,2,TRUE),VLOOKUP(M73,[0]!H_NDL,4,TRUE))</f>
        <v>#N/A</v>
      </c>
      <c r="O73">
        <f t="shared" si="11"/>
        <v>1</v>
      </c>
      <c r="P73" s="3" t="s">
        <v>381</v>
      </c>
      <c r="Q73" s="15">
        <f t="shared" si="12"/>
        <v>52.666666666666664</v>
      </c>
    </row>
    <row r="74" spans="1:17" ht="12.75">
      <c r="A74" s="3" t="s">
        <v>382</v>
      </c>
      <c r="B74">
        <f t="shared" si="9"/>
        <v>315</v>
      </c>
      <c r="C74" t="s">
        <v>11</v>
      </c>
      <c r="D74">
        <f t="shared" si="10"/>
        <v>152</v>
      </c>
      <c r="E74" s="8" t="s">
        <v>99</v>
      </c>
      <c r="F74" t="s">
        <v>41</v>
      </c>
      <c r="G74">
        <v>52</v>
      </c>
      <c r="H74">
        <v>47</v>
      </c>
      <c r="I74">
        <v>51</v>
      </c>
      <c r="J74">
        <v>52</v>
      </c>
      <c r="K74">
        <v>47</v>
      </c>
      <c r="L74">
        <v>66</v>
      </c>
      <c r="M74">
        <f t="shared" si="5"/>
        <v>66</v>
      </c>
      <c r="N74" s="12" t="e">
        <f>IF(C74="D",VLOOKUP(M74,[0]!D_NDL,2,TRUE),VLOOKUP(M74,[0]!H_NDL,4,TRUE))</f>
        <v>#N/A</v>
      </c>
      <c r="O74">
        <f t="shared" si="11"/>
        <v>1</v>
      </c>
      <c r="P74" s="3" t="s">
        <v>382</v>
      </c>
      <c r="Q74" s="15">
        <f t="shared" si="12"/>
        <v>52.5</v>
      </c>
    </row>
    <row r="75" spans="1:17" ht="12.75">
      <c r="A75" s="3" t="s">
        <v>383</v>
      </c>
      <c r="B75">
        <f t="shared" si="9"/>
        <v>305</v>
      </c>
      <c r="C75" t="s">
        <v>11</v>
      </c>
      <c r="D75">
        <f t="shared" si="10"/>
        <v>162</v>
      </c>
      <c r="E75" s="8" t="s">
        <v>215</v>
      </c>
      <c r="F75" t="s">
        <v>50</v>
      </c>
      <c r="G75">
        <v>47</v>
      </c>
      <c r="H75">
        <v>54</v>
      </c>
      <c r="I75">
        <v>47</v>
      </c>
      <c r="J75">
        <v>57</v>
      </c>
      <c r="K75">
        <v>47</v>
      </c>
      <c r="L75">
        <v>53</v>
      </c>
      <c r="M75">
        <f t="shared" si="5"/>
        <v>57</v>
      </c>
      <c r="N75" s="12" t="e">
        <f>IF(C75="D",VLOOKUP(M75,[0]!D_NDL,2,TRUE),VLOOKUP(M75,[0]!H_NDL,4,TRUE))</f>
        <v>#N/A</v>
      </c>
      <c r="O75">
        <f t="shared" si="11"/>
        <v>1</v>
      </c>
      <c r="P75" s="3" t="s">
        <v>383</v>
      </c>
      <c r="Q75" s="15">
        <f t="shared" si="12"/>
        <v>50.833333333333336</v>
      </c>
    </row>
    <row r="76" spans="1:17" ht="12.75">
      <c r="A76" s="3"/>
      <c r="B76">
        <f t="shared" si="9"/>
        <v>305</v>
      </c>
      <c r="C76" t="s">
        <v>11</v>
      </c>
      <c r="D76">
        <f t="shared" si="10"/>
        <v>162</v>
      </c>
      <c r="E76" s="8" t="s">
        <v>281</v>
      </c>
      <c r="F76" t="s">
        <v>263</v>
      </c>
      <c r="G76">
        <v>55</v>
      </c>
      <c r="H76">
        <v>52</v>
      </c>
      <c r="I76">
        <v>42</v>
      </c>
      <c r="J76">
        <v>50</v>
      </c>
      <c r="K76">
        <v>52</v>
      </c>
      <c r="L76">
        <v>54</v>
      </c>
      <c r="M76">
        <f t="shared" si="5"/>
        <v>55</v>
      </c>
      <c r="N76" s="12" t="e">
        <f>IF(C76="D",VLOOKUP(M76,[0]!D_NDL,2,TRUE),VLOOKUP(M76,[0]!H_NDL,4,TRUE))</f>
        <v>#N/A</v>
      </c>
      <c r="O76">
        <f t="shared" si="11"/>
        <v>1</v>
      </c>
      <c r="P76" s="3" t="s">
        <v>332</v>
      </c>
      <c r="Q76" s="15">
        <f t="shared" si="12"/>
        <v>50.833333333333336</v>
      </c>
    </row>
    <row r="77" spans="1:17" ht="12.75">
      <c r="A77" s="3" t="s">
        <v>384</v>
      </c>
      <c r="B77">
        <f t="shared" si="9"/>
        <v>301</v>
      </c>
      <c r="C77" t="s">
        <v>11</v>
      </c>
      <c r="D77">
        <f t="shared" si="10"/>
        <v>166</v>
      </c>
      <c r="E77" s="8" t="s">
        <v>193</v>
      </c>
      <c r="F77" t="s">
        <v>22</v>
      </c>
      <c r="G77">
        <v>46</v>
      </c>
      <c r="H77">
        <v>53</v>
      </c>
      <c r="I77">
        <v>45</v>
      </c>
      <c r="J77">
        <v>57</v>
      </c>
      <c r="K77">
        <v>48</v>
      </c>
      <c r="L77">
        <v>52</v>
      </c>
      <c r="M77">
        <f aca="true" t="shared" si="13" ref="M77:M192">IF(ISBLANK(F77),0,MAX(G77,H77,I77,J77,K77,L77))</f>
        <v>57</v>
      </c>
      <c r="N77" s="12" t="e">
        <f>IF(C77="D",VLOOKUP(M77,[0]!D_NDL,2,TRUE),VLOOKUP(M77,[0]!H_NDL,4,TRUE))</f>
        <v>#N/A</v>
      </c>
      <c r="O77">
        <f t="shared" si="11"/>
        <v>1</v>
      </c>
      <c r="P77" s="3" t="s">
        <v>384</v>
      </c>
      <c r="Q77" s="15">
        <f t="shared" si="12"/>
        <v>50.166666666666664</v>
      </c>
    </row>
    <row r="78" spans="1:17" ht="12.75">
      <c r="A78" s="3"/>
      <c r="B78">
        <f t="shared" si="9"/>
        <v>301</v>
      </c>
      <c r="C78" t="s">
        <v>11</v>
      </c>
      <c r="D78">
        <f t="shared" si="10"/>
        <v>166</v>
      </c>
      <c r="E78" s="8" t="s">
        <v>80</v>
      </c>
      <c r="F78" t="s">
        <v>50</v>
      </c>
      <c r="G78">
        <v>58</v>
      </c>
      <c r="H78">
        <v>52</v>
      </c>
      <c r="I78">
        <v>58</v>
      </c>
      <c r="J78">
        <v>73</v>
      </c>
      <c r="K78">
        <v>0</v>
      </c>
      <c r="L78">
        <v>60</v>
      </c>
      <c r="M78">
        <f t="shared" si="5"/>
        <v>73</v>
      </c>
      <c r="N78" s="12" t="e">
        <f>IF(C78="D",VLOOKUP(M78,[0]!D_NDL,2,TRUE),VLOOKUP(M78,[0]!H_NDL,4,TRUE))</f>
        <v>#N/A</v>
      </c>
      <c r="O78">
        <f t="shared" si="11"/>
        <v>1</v>
      </c>
      <c r="P78" s="3" t="s">
        <v>385</v>
      </c>
      <c r="Q78" s="15">
        <f t="shared" si="12"/>
        <v>50.166666666666664</v>
      </c>
    </row>
    <row r="79" spans="1:17" ht="12.75">
      <c r="A79" s="3"/>
      <c r="B79">
        <f t="shared" si="9"/>
        <v>301</v>
      </c>
      <c r="C79" t="s">
        <v>11</v>
      </c>
      <c r="D79">
        <f t="shared" si="10"/>
        <v>166</v>
      </c>
      <c r="E79" s="8" t="s">
        <v>117</v>
      </c>
      <c r="F79" t="s">
        <v>116</v>
      </c>
      <c r="G79">
        <v>45</v>
      </c>
      <c r="H79">
        <v>59</v>
      </c>
      <c r="I79">
        <v>35</v>
      </c>
      <c r="J79">
        <v>41</v>
      </c>
      <c r="K79">
        <v>61</v>
      </c>
      <c r="L79">
        <v>60</v>
      </c>
      <c r="M79">
        <f>IF(ISBLANK(F79),0,MAX(G79,H79,I79,J79,K79,L79))</f>
        <v>61</v>
      </c>
      <c r="N79" s="12" t="e">
        <f>IF(C79="D",VLOOKUP(M79,[0]!D_NDL,2,TRUE),VLOOKUP(M79,[0]!H_NDL,4,TRUE))</f>
        <v>#N/A</v>
      </c>
      <c r="O79">
        <f t="shared" si="11"/>
        <v>1</v>
      </c>
      <c r="P79" s="3" t="s">
        <v>386</v>
      </c>
      <c r="Q79" s="15">
        <f t="shared" si="12"/>
        <v>50.166666666666664</v>
      </c>
    </row>
    <row r="80" spans="1:17" ht="12.75">
      <c r="A80" s="3" t="s">
        <v>387</v>
      </c>
      <c r="B80">
        <f t="shared" si="9"/>
        <v>300</v>
      </c>
      <c r="C80" t="s">
        <v>11</v>
      </c>
      <c r="D80">
        <f t="shared" si="10"/>
        <v>167</v>
      </c>
      <c r="E80" s="8" t="s">
        <v>233</v>
      </c>
      <c r="F80" t="s">
        <v>50</v>
      </c>
      <c r="G80">
        <v>68</v>
      </c>
      <c r="H80">
        <v>55</v>
      </c>
      <c r="I80">
        <v>56</v>
      </c>
      <c r="J80">
        <v>61</v>
      </c>
      <c r="K80">
        <v>0</v>
      </c>
      <c r="L80">
        <v>60</v>
      </c>
      <c r="M80">
        <f t="shared" si="5"/>
        <v>68</v>
      </c>
      <c r="N80" s="12" t="e">
        <f>IF(C80="D",VLOOKUP(M80,[0]!D_NDL,2,TRUE),VLOOKUP(M80,[0]!H_NDL,4,TRUE))</f>
        <v>#N/A</v>
      </c>
      <c r="O80">
        <f t="shared" si="11"/>
        <v>1</v>
      </c>
      <c r="P80" s="3" t="s">
        <v>387</v>
      </c>
      <c r="Q80" s="15">
        <f t="shared" si="12"/>
        <v>50</v>
      </c>
    </row>
    <row r="81" spans="1:17" ht="12.75">
      <c r="A81" s="3" t="s">
        <v>388</v>
      </c>
      <c r="B81">
        <f t="shared" si="9"/>
        <v>298</v>
      </c>
      <c r="C81" t="s">
        <v>11</v>
      </c>
      <c r="D81">
        <f t="shared" si="10"/>
        <v>169</v>
      </c>
      <c r="E81" s="8" t="s">
        <v>82</v>
      </c>
      <c r="F81" t="s">
        <v>41</v>
      </c>
      <c r="G81">
        <v>64</v>
      </c>
      <c r="H81">
        <v>44</v>
      </c>
      <c r="I81">
        <v>64</v>
      </c>
      <c r="J81">
        <v>60</v>
      </c>
      <c r="K81">
        <v>66</v>
      </c>
      <c r="L81">
        <v>0</v>
      </c>
      <c r="M81">
        <f t="shared" si="5"/>
        <v>66</v>
      </c>
      <c r="N81" s="12" t="e">
        <f>IF(C81="D",VLOOKUP(M81,[0]!D_NDL,2,TRUE),VLOOKUP(M81,[0]!H_NDL,4,TRUE))</f>
        <v>#N/A</v>
      </c>
      <c r="O81">
        <f t="shared" si="11"/>
        <v>1</v>
      </c>
      <c r="P81" s="3" t="s">
        <v>388</v>
      </c>
      <c r="Q81" s="15">
        <f t="shared" si="12"/>
        <v>49.666666666666664</v>
      </c>
    </row>
    <row r="82" spans="1:17" ht="12.75">
      <c r="A82" s="3"/>
      <c r="B82">
        <f t="shared" si="9"/>
        <v>298</v>
      </c>
      <c r="C82" t="s">
        <v>11</v>
      </c>
      <c r="D82">
        <f t="shared" si="10"/>
        <v>169</v>
      </c>
      <c r="E82" s="8" t="s">
        <v>84</v>
      </c>
      <c r="F82" t="s">
        <v>73</v>
      </c>
      <c r="G82">
        <v>62</v>
      </c>
      <c r="H82">
        <v>55</v>
      </c>
      <c r="I82">
        <v>77</v>
      </c>
      <c r="J82">
        <v>0</v>
      </c>
      <c r="K82">
        <v>58</v>
      </c>
      <c r="L82">
        <v>46</v>
      </c>
      <c r="M82">
        <f t="shared" si="5"/>
        <v>77</v>
      </c>
      <c r="N82" s="10" t="str">
        <f>IF(C82="D",VLOOKUP(M82,[0]!D_NDL,2,TRUE),VLOOKUP(M82,[0]!H_NDL,4,TRUE))</f>
        <v>bronze</v>
      </c>
      <c r="O82">
        <f t="shared" si="11"/>
        <v>1</v>
      </c>
      <c r="P82" s="3" t="s">
        <v>389</v>
      </c>
      <c r="Q82" s="15">
        <f t="shared" si="12"/>
        <v>49.666666666666664</v>
      </c>
    </row>
    <row r="83" spans="1:17" ht="12.75">
      <c r="A83" s="3"/>
      <c r="B83">
        <f t="shared" si="9"/>
        <v>298</v>
      </c>
      <c r="C83" t="s">
        <v>11</v>
      </c>
      <c r="D83">
        <f t="shared" si="10"/>
        <v>169</v>
      </c>
      <c r="E83" s="8" t="s">
        <v>298</v>
      </c>
      <c r="F83" t="s">
        <v>135</v>
      </c>
      <c r="G83">
        <v>64</v>
      </c>
      <c r="H83">
        <v>0</v>
      </c>
      <c r="I83">
        <v>45</v>
      </c>
      <c r="J83">
        <v>60</v>
      </c>
      <c r="K83">
        <v>70</v>
      </c>
      <c r="L83">
        <v>59</v>
      </c>
      <c r="M83">
        <f t="shared" si="5"/>
        <v>70</v>
      </c>
      <c r="N83" s="12" t="e">
        <f>IF(C83="D",VLOOKUP(M83,[0]!D_NDL,2,TRUE),VLOOKUP(M83,[0]!H_NDL,4,TRUE))</f>
        <v>#N/A</v>
      </c>
      <c r="O83">
        <f t="shared" si="11"/>
        <v>1</v>
      </c>
      <c r="P83" s="3" t="s">
        <v>390</v>
      </c>
      <c r="Q83" s="15">
        <f t="shared" si="12"/>
        <v>49.666666666666664</v>
      </c>
    </row>
    <row r="84" spans="1:17" ht="12.75">
      <c r="A84" s="3" t="s">
        <v>391</v>
      </c>
      <c r="B84">
        <f t="shared" si="9"/>
        <v>296</v>
      </c>
      <c r="C84" t="s">
        <v>11</v>
      </c>
      <c r="D84">
        <f t="shared" si="10"/>
        <v>171</v>
      </c>
      <c r="E84" s="8" t="s">
        <v>320</v>
      </c>
      <c r="F84" t="s">
        <v>315</v>
      </c>
      <c r="G84">
        <v>48</v>
      </c>
      <c r="H84">
        <v>50</v>
      </c>
      <c r="I84">
        <v>50</v>
      </c>
      <c r="J84">
        <v>43</v>
      </c>
      <c r="K84">
        <v>57</v>
      </c>
      <c r="L84">
        <v>48</v>
      </c>
      <c r="M84">
        <f t="shared" si="5"/>
        <v>57</v>
      </c>
      <c r="N84" s="12" t="e">
        <f>IF(C84="D",VLOOKUP(M84,[0]!D_NDL,2,TRUE),VLOOKUP(M84,[0]!H_NDL,4,TRUE))</f>
        <v>#N/A</v>
      </c>
      <c r="O84">
        <f t="shared" si="11"/>
        <v>1</v>
      </c>
      <c r="P84" s="3" t="s">
        <v>391</v>
      </c>
      <c r="Q84" s="15">
        <f t="shared" si="12"/>
        <v>49.333333333333336</v>
      </c>
    </row>
    <row r="85" spans="1:17" ht="12.75">
      <c r="A85" s="3" t="s">
        <v>392</v>
      </c>
      <c r="B85">
        <f t="shared" si="9"/>
        <v>294</v>
      </c>
      <c r="C85" t="s">
        <v>11</v>
      </c>
      <c r="D85">
        <f t="shared" si="10"/>
        <v>173</v>
      </c>
      <c r="E85" s="8" t="s">
        <v>198</v>
      </c>
      <c r="F85" t="s">
        <v>65</v>
      </c>
      <c r="G85">
        <v>64</v>
      </c>
      <c r="H85">
        <v>65</v>
      </c>
      <c r="I85">
        <v>46</v>
      </c>
      <c r="J85">
        <v>0</v>
      </c>
      <c r="K85">
        <v>62</v>
      </c>
      <c r="L85">
        <v>57</v>
      </c>
      <c r="M85">
        <f>IF(ISBLANK(F85),0,MAX(G85,H85,I85,J85,K85,L85))</f>
        <v>65</v>
      </c>
      <c r="N85" s="12" t="e">
        <f>IF(C85="D",VLOOKUP(M85,[0]!D_NDL,2,TRUE),VLOOKUP(M85,[0]!H_NDL,4,TRUE))</f>
        <v>#N/A</v>
      </c>
      <c r="O85">
        <f t="shared" si="11"/>
        <v>1</v>
      </c>
      <c r="P85" s="3" t="s">
        <v>392</v>
      </c>
      <c r="Q85" s="15">
        <f t="shared" si="12"/>
        <v>49</v>
      </c>
    </row>
    <row r="86" spans="1:17" ht="12.75">
      <c r="A86" s="3" t="s">
        <v>333</v>
      </c>
      <c r="B86">
        <f t="shared" si="9"/>
        <v>292</v>
      </c>
      <c r="C86" t="s">
        <v>11</v>
      </c>
      <c r="D86">
        <f t="shared" si="10"/>
        <v>175</v>
      </c>
      <c r="E86" s="8" t="s">
        <v>597</v>
      </c>
      <c r="F86" t="s">
        <v>123</v>
      </c>
      <c r="G86">
        <v>0</v>
      </c>
      <c r="H86">
        <v>47</v>
      </c>
      <c r="I86">
        <v>65</v>
      </c>
      <c r="J86">
        <v>66</v>
      </c>
      <c r="K86">
        <v>56</v>
      </c>
      <c r="L86">
        <v>58</v>
      </c>
      <c r="M86">
        <f>IF(ISBLANK(F86),0,MAX(G86,H86,I86,J86,K86,L86))</f>
        <v>66</v>
      </c>
      <c r="N86" s="12" t="e">
        <f>IF(C86="D",VLOOKUP(M86,[0]!D_NDL,2,TRUE),VLOOKUP(M86,[0]!H_NDL,4,TRUE))</f>
        <v>#N/A</v>
      </c>
      <c r="O86">
        <f t="shared" si="11"/>
        <v>1</v>
      </c>
      <c r="P86" s="3" t="s">
        <v>333</v>
      </c>
      <c r="Q86" s="15">
        <f t="shared" si="12"/>
        <v>48.666666666666664</v>
      </c>
    </row>
    <row r="87" spans="1:17" ht="12.75">
      <c r="A87" s="3" t="s">
        <v>393</v>
      </c>
      <c r="B87">
        <f t="shared" si="9"/>
        <v>291</v>
      </c>
      <c r="C87" t="s">
        <v>11</v>
      </c>
      <c r="D87">
        <f t="shared" si="10"/>
        <v>176</v>
      </c>
      <c r="E87" s="8" t="s">
        <v>305</v>
      </c>
      <c r="F87" t="s">
        <v>265</v>
      </c>
      <c r="G87">
        <v>0</v>
      </c>
      <c r="H87">
        <v>48</v>
      </c>
      <c r="I87">
        <v>54</v>
      </c>
      <c r="J87">
        <v>61</v>
      </c>
      <c r="K87">
        <v>69</v>
      </c>
      <c r="L87">
        <v>59</v>
      </c>
      <c r="M87">
        <f t="shared" si="5"/>
        <v>69</v>
      </c>
      <c r="N87" s="12" t="e">
        <f>IF(C87="D",VLOOKUP(M87,[0]!D_NDL,2,TRUE),VLOOKUP(M87,[0]!H_NDL,4,TRUE))</f>
        <v>#N/A</v>
      </c>
      <c r="O87">
        <f t="shared" si="11"/>
        <v>1</v>
      </c>
      <c r="P87" s="3" t="s">
        <v>393</v>
      </c>
      <c r="Q87" s="15">
        <f t="shared" si="12"/>
        <v>48.5</v>
      </c>
    </row>
    <row r="88" spans="1:17" ht="12.75">
      <c r="A88" s="3" t="s">
        <v>394</v>
      </c>
      <c r="B88">
        <f t="shared" si="9"/>
        <v>290</v>
      </c>
      <c r="C88" t="s">
        <v>11</v>
      </c>
      <c r="D88">
        <f t="shared" si="10"/>
        <v>177</v>
      </c>
      <c r="E88" s="8" t="s">
        <v>509</v>
      </c>
      <c r="F88" t="s">
        <v>263</v>
      </c>
      <c r="G88">
        <v>48</v>
      </c>
      <c r="H88">
        <v>49</v>
      </c>
      <c r="I88">
        <v>45</v>
      </c>
      <c r="J88">
        <v>50</v>
      </c>
      <c r="K88">
        <v>36</v>
      </c>
      <c r="L88">
        <v>62</v>
      </c>
      <c r="M88">
        <f t="shared" si="5"/>
        <v>62</v>
      </c>
      <c r="N88" s="12" t="e">
        <f>IF(C88="D",VLOOKUP(M88,[0]!D_NDL,2,TRUE),VLOOKUP(M88,[0]!H_NDL,4,TRUE))</f>
        <v>#N/A</v>
      </c>
      <c r="O88">
        <f t="shared" si="11"/>
        <v>1</v>
      </c>
      <c r="P88" s="3" t="s">
        <v>394</v>
      </c>
      <c r="Q88" s="15">
        <f t="shared" si="12"/>
        <v>48.333333333333336</v>
      </c>
    </row>
    <row r="89" spans="1:17" ht="12.75">
      <c r="A89" s="3" t="s">
        <v>395</v>
      </c>
      <c r="B89">
        <f t="shared" si="9"/>
        <v>288</v>
      </c>
      <c r="C89" t="s">
        <v>11</v>
      </c>
      <c r="D89">
        <f t="shared" si="10"/>
        <v>179</v>
      </c>
      <c r="E89" s="8" t="s">
        <v>211</v>
      </c>
      <c r="F89" t="s">
        <v>188</v>
      </c>
      <c r="G89">
        <v>47</v>
      </c>
      <c r="H89">
        <v>54</v>
      </c>
      <c r="I89">
        <v>65</v>
      </c>
      <c r="J89">
        <v>57</v>
      </c>
      <c r="K89">
        <v>0</v>
      </c>
      <c r="L89">
        <v>65</v>
      </c>
      <c r="M89">
        <f t="shared" si="5"/>
        <v>65</v>
      </c>
      <c r="N89" s="12" t="e">
        <f>IF(C89="D",VLOOKUP(M89,[0]!D_NDL,2,TRUE),VLOOKUP(M89,[0]!H_NDL,4,TRUE))</f>
        <v>#N/A</v>
      </c>
      <c r="O89">
        <f t="shared" si="11"/>
        <v>1</v>
      </c>
      <c r="P89" s="3" t="s">
        <v>395</v>
      </c>
      <c r="Q89" s="15">
        <f t="shared" si="12"/>
        <v>48</v>
      </c>
    </row>
    <row r="90" spans="1:17" ht="12.75">
      <c r="A90" s="3" t="s">
        <v>396</v>
      </c>
      <c r="B90">
        <f t="shared" si="9"/>
        <v>287</v>
      </c>
      <c r="C90" t="s">
        <v>11</v>
      </c>
      <c r="D90">
        <f t="shared" si="10"/>
        <v>180</v>
      </c>
      <c r="E90" s="8" t="s">
        <v>575</v>
      </c>
      <c r="F90" t="s">
        <v>263</v>
      </c>
      <c r="G90">
        <v>62</v>
      </c>
      <c r="H90">
        <v>57</v>
      </c>
      <c r="I90">
        <v>51</v>
      </c>
      <c r="J90">
        <v>51</v>
      </c>
      <c r="K90">
        <v>66</v>
      </c>
      <c r="L90">
        <v>0</v>
      </c>
      <c r="M90">
        <f t="shared" si="5"/>
        <v>66</v>
      </c>
      <c r="N90" s="12" t="e">
        <f>IF(C90="D",VLOOKUP(M90,[0]!D_NDL,2,TRUE),VLOOKUP(M90,[0]!H_NDL,4,TRUE))</f>
        <v>#N/A</v>
      </c>
      <c r="O90">
        <f t="shared" si="11"/>
        <v>1</v>
      </c>
      <c r="P90" s="3" t="s">
        <v>396</v>
      </c>
      <c r="Q90" s="15">
        <f t="shared" si="12"/>
        <v>47.833333333333336</v>
      </c>
    </row>
    <row r="91" spans="1:17" ht="12.75">
      <c r="A91" s="3"/>
      <c r="B91">
        <f t="shared" si="9"/>
        <v>287</v>
      </c>
      <c r="C91" t="s">
        <v>11</v>
      </c>
      <c r="D91">
        <f t="shared" si="10"/>
        <v>180</v>
      </c>
      <c r="E91" s="8" t="s">
        <v>272</v>
      </c>
      <c r="F91" t="s">
        <v>157</v>
      </c>
      <c r="G91">
        <v>51</v>
      </c>
      <c r="H91">
        <v>0</v>
      </c>
      <c r="I91">
        <v>62</v>
      </c>
      <c r="J91">
        <v>58</v>
      </c>
      <c r="K91">
        <v>63</v>
      </c>
      <c r="L91">
        <v>53</v>
      </c>
      <c r="M91">
        <f>IF(ISBLANK(F91),0,MAX(G91,H91,I91,J91,K91,L91))</f>
        <v>63</v>
      </c>
      <c r="N91" s="12" t="e">
        <f>IF(C91="D",VLOOKUP(M91,[0]!D_NDL,2,TRUE),VLOOKUP(M91,[0]!H_NDL,4,TRUE))</f>
        <v>#N/A</v>
      </c>
      <c r="O91">
        <f t="shared" si="11"/>
        <v>1</v>
      </c>
      <c r="P91" s="3" t="s">
        <v>397</v>
      </c>
      <c r="Q91" s="15">
        <f t="shared" si="12"/>
        <v>47.833333333333336</v>
      </c>
    </row>
    <row r="92" spans="1:17" ht="12.75">
      <c r="A92" s="3" t="s">
        <v>398</v>
      </c>
      <c r="B92">
        <f t="shared" si="9"/>
        <v>285</v>
      </c>
      <c r="C92" t="s">
        <v>11</v>
      </c>
      <c r="D92">
        <f t="shared" si="10"/>
        <v>182</v>
      </c>
      <c r="E92" s="8" t="s">
        <v>88</v>
      </c>
      <c r="F92" t="s">
        <v>21</v>
      </c>
      <c r="G92">
        <v>65</v>
      </c>
      <c r="H92">
        <v>44</v>
      </c>
      <c r="I92">
        <v>54</v>
      </c>
      <c r="J92">
        <v>68</v>
      </c>
      <c r="K92">
        <v>54</v>
      </c>
      <c r="L92">
        <v>0</v>
      </c>
      <c r="M92">
        <f t="shared" si="5"/>
        <v>68</v>
      </c>
      <c r="N92" s="12" t="e">
        <f>IF(C92="D",VLOOKUP(M92,[0]!D_NDL,2,TRUE),VLOOKUP(M92,[0]!H_NDL,4,TRUE))</f>
        <v>#N/A</v>
      </c>
      <c r="O92">
        <f t="shared" si="11"/>
        <v>1</v>
      </c>
      <c r="P92" s="3" t="s">
        <v>398</v>
      </c>
      <c r="Q92" s="15">
        <f t="shared" si="12"/>
        <v>47.5</v>
      </c>
    </row>
    <row r="93" spans="1:17" ht="12.75">
      <c r="A93" s="3"/>
      <c r="B93">
        <f t="shared" si="9"/>
        <v>285</v>
      </c>
      <c r="C93" t="s">
        <v>11</v>
      </c>
      <c r="D93">
        <f t="shared" si="10"/>
        <v>182</v>
      </c>
      <c r="E93" s="8" t="s">
        <v>317</v>
      </c>
      <c r="F93" t="s">
        <v>315</v>
      </c>
      <c r="G93">
        <v>37</v>
      </c>
      <c r="H93">
        <v>52</v>
      </c>
      <c r="I93">
        <v>45</v>
      </c>
      <c r="J93">
        <v>56</v>
      </c>
      <c r="K93">
        <v>49</v>
      </c>
      <c r="L93">
        <v>46</v>
      </c>
      <c r="M93">
        <f t="shared" si="5"/>
        <v>56</v>
      </c>
      <c r="N93" s="12" t="e">
        <f>IF(C93="D",VLOOKUP(M93,[0]!D_NDL,2,TRUE),VLOOKUP(M93,[0]!H_NDL,4,TRUE))</f>
        <v>#N/A</v>
      </c>
      <c r="O93">
        <f t="shared" si="11"/>
        <v>1</v>
      </c>
      <c r="P93" s="3" t="s">
        <v>334</v>
      </c>
      <c r="Q93" s="15">
        <f t="shared" si="12"/>
        <v>47.5</v>
      </c>
    </row>
    <row r="94" spans="1:17" ht="12.75">
      <c r="A94" s="3"/>
      <c r="B94">
        <f t="shared" si="9"/>
        <v>285</v>
      </c>
      <c r="C94" t="s">
        <v>11</v>
      </c>
      <c r="D94">
        <f t="shared" si="10"/>
        <v>182</v>
      </c>
      <c r="E94" s="8" t="s">
        <v>573</v>
      </c>
      <c r="F94" t="s">
        <v>568</v>
      </c>
      <c r="G94">
        <v>47</v>
      </c>
      <c r="H94">
        <v>41</v>
      </c>
      <c r="I94">
        <v>39</v>
      </c>
      <c r="J94">
        <v>47</v>
      </c>
      <c r="K94">
        <v>65</v>
      </c>
      <c r="L94">
        <v>46</v>
      </c>
      <c r="M94">
        <f t="shared" si="5"/>
        <v>65</v>
      </c>
      <c r="N94" s="12" t="e">
        <f>IF(C94="D",VLOOKUP(M94,[0]!D_NDL,2,TRUE),VLOOKUP(M94,[0]!H_NDL,4,TRUE))</f>
        <v>#N/A</v>
      </c>
      <c r="O94">
        <f t="shared" si="11"/>
        <v>1</v>
      </c>
      <c r="P94" s="3" t="s">
        <v>399</v>
      </c>
      <c r="Q94" s="15">
        <f t="shared" si="12"/>
        <v>47.5</v>
      </c>
    </row>
    <row r="95" spans="1:17" ht="12.75">
      <c r="A95" s="3" t="s">
        <v>400</v>
      </c>
      <c r="B95">
        <f t="shared" si="9"/>
        <v>284</v>
      </c>
      <c r="C95" t="s">
        <v>11</v>
      </c>
      <c r="D95">
        <f t="shared" si="10"/>
        <v>183</v>
      </c>
      <c r="E95" s="8" t="s">
        <v>280</v>
      </c>
      <c r="F95" t="s">
        <v>65</v>
      </c>
      <c r="G95">
        <v>62</v>
      </c>
      <c r="H95">
        <v>57</v>
      </c>
      <c r="I95">
        <v>51</v>
      </c>
      <c r="J95">
        <v>0</v>
      </c>
      <c r="K95">
        <v>59</v>
      </c>
      <c r="L95">
        <v>55</v>
      </c>
      <c r="M95">
        <f>IF(ISBLANK(F95),0,MAX(G95,H95,I95,J95,K95,L95))</f>
        <v>62</v>
      </c>
      <c r="N95" s="12" t="e">
        <f>IF(C95="D",VLOOKUP(M95,[0]!D_NDL,2,TRUE),VLOOKUP(M95,[0]!H_NDL,4,TRUE))</f>
        <v>#N/A</v>
      </c>
      <c r="O95">
        <f t="shared" si="11"/>
        <v>1</v>
      </c>
      <c r="P95" s="3" t="s">
        <v>400</v>
      </c>
      <c r="Q95" s="15">
        <f t="shared" si="12"/>
        <v>47.333333333333336</v>
      </c>
    </row>
    <row r="96" spans="1:17" ht="12.75">
      <c r="A96" s="3" t="s">
        <v>401</v>
      </c>
      <c r="B96">
        <f t="shared" si="9"/>
        <v>283</v>
      </c>
      <c r="C96" t="s">
        <v>11</v>
      </c>
      <c r="D96">
        <f t="shared" si="10"/>
        <v>184</v>
      </c>
      <c r="E96" s="8" t="s">
        <v>570</v>
      </c>
      <c r="F96" t="s">
        <v>568</v>
      </c>
      <c r="G96">
        <v>42</v>
      </c>
      <c r="H96">
        <v>49</v>
      </c>
      <c r="I96">
        <v>55</v>
      </c>
      <c r="J96">
        <v>43</v>
      </c>
      <c r="K96">
        <v>49</v>
      </c>
      <c r="L96">
        <v>45</v>
      </c>
      <c r="M96">
        <f>IF(ISBLANK(F96),0,MAX(G96,H96,I96,J96,K96,L96))</f>
        <v>55</v>
      </c>
      <c r="N96" s="12" t="e">
        <f>IF(C96="D",VLOOKUP(M96,[0]!D_NDL,2,TRUE),VLOOKUP(M96,[0]!H_NDL,4,TRUE))</f>
        <v>#N/A</v>
      </c>
      <c r="O96">
        <f t="shared" si="11"/>
        <v>1</v>
      </c>
      <c r="P96" s="3" t="s">
        <v>401</v>
      </c>
      <c r="Q96" s="15">
        <f t="shared" si="12"/>
        <v>47.166666666666664</v>
      </c>
    </row>
    <row r="97" spans="1:17" ht="12.75">
      <c r="A97" s="3"/>
      <c r="B97">
        <f t="shared" si="9"/>
        <v>283</v>
      </c>
      <c r="C97" t="s">
        <v>11</v>
      </c>
      <c r="D97">
        <f t="shared" si="10"/>
        <v>184</v>
      </c>
      <c r="E97" s="8" t="s">
        <v>318</v>
      </c>
      <c r="F97" t="s">
        <v>315</v>
      </c>
      <c r="G97">
        <v>38</v>
      </c>
      <c r="H97">
        <v>52</v>
      </c>
      <c r="I97">
        <v>44</v>
      </c>
      <c r="J97">
        <v>51</v>
      </c>
      <c r="K97">
        <v>52</v>
      </c>
      <c r="L97">
        <v>46</v>
      </c>
      <c r="M97">
        <f>IF(ISBLANK(F97),0,MAX(G97,H97,I97,J97,K97,L97))</f>
        <v>52</v>
      </c>
      <c r="N97" s="12" t="e">
        <f>IF(C97="D",VLOOKUP(M97,[0]!D_NDL,2,TRUE),VLOOKUP(M97,[0]!H_NDL,4,TRUE))</f>
        <v>#N/A</v>
      </c>
      <c r="O97">
        <f t="shared" si="11"/>
        <v>1</v>
      </c>
      <c r="P97" s="3" t="s">
        <v>335</v>
      </c>
      <c r="Q97" s="15">
        <f t="shared" si="12"/>
        <v>47.166666666666664</v>
      </c>
    </row>
    <row r="98" spans="1:17" ht="12.75">
      <c r="A98" s="3" t="s">
        <v>402</v>
      </c>
      <c r="B98">
        <f t="shared" si="9"/>
        <v>282</v>
      </c>
      <c r="C98" t="s">
        <v>11</v>
      </c>
      <c r="D98">
        <f t="shared" si="10"/>
        <v>185</v>
      </c>
      <c r="E98" s="8" t="s">
        <v>60</v>
      </c>
      <c r="F98" t="s">
        <v>29</v>
      </c>
      <c r="G98">
        <v>78</v>
      </c>
      <c r="H98">
        <v>65</v>
      </c>
      <c r="I98">
        <v>0</v>
      </c>
      <c r="J98">
        <v>72</v>
      </c>
      <c r="K98">
        <v>0</v>
      </c>
      <c r="L98">
        <v>67</v>
      </c>
      <c r="M98">
        <f t="shared" si="5"/>
        <v>78</v>
      </c>
      <c r="N98" s="10" t="str">
        <f>IF(C98="D",VLOOKUP(M98,[0]!D_NDL,2,TRUE),VLOOKUP(M98,[0]!H_NDL,4,TRUE))</f>
        <v>bronze</v>
      </c>
      <c r="O98">
        <f t="shared" si="11"/>
        <v>1</v>
      </c>
      <c r="P98" s="3" t="s">
        <v>402</v>
      </c>
      <c r="Q98" s="15">
        <f t="shared" si="12"/>
        <v>47</v>
      </c>
    </row>
    <row r="99" spans="1:17" ht="12.75">
      <c r="A99" s="3" t="s">
        <v>403</v>
      </c>
      <c r="B99">
        <f t="shared" si="9"/>
        <v>278</v>
      </c>
      <c r="C99" t="s">
        <v>11</v>
      </c>
      <c r="D99">
        <f t="shared" si="10"/>
        <v>189</v>
      </c>
      <c r="E99" s="8" t="s">
        <v>307</v>
      </c>
      <c r="F99" t="s">
        <v>265</v>
      </c>
      <c r="G99">
        <v>0</v>
      </c>
      <c r="H99">
        <v>55</v>
      </c>
      <c r="I99">
        <v>54</v>
      </c>
      <c r="J99">
        <v>51</v>
      </c>
      <c r="K99">
        <v>68</v>
      </c>
      <c r="L99">
        <v>50</v>
      </c>
      <c r="M99">
        <f>IF(ISBLANK(F99),0,MAX(G99,H99,I99,J99,K99,L99))</f>
        <v>68</v>
      </c>
      <c r="N99" s="12" t="e">
        <f>IF(C99="D",VLOOKUP(M99,[0]!D_NDL,2,TRUE),VLOOKUP(M99,[0]!H_NDL,4,TRUE))</f>
        <v>#N/A</v>
      </c>
      <c r="O99">
        <f t="shared" si="11"/>
        <v>1</v>
      </c>
      <c r="P99" s="3" t="s">
        <v>403</v>
      </c>
      <c r="Q99" s="15">
        <f t="shared" si="12"/>
        <v>46.333333333333336</v>
      </c>
    </row>
    <row r="100" spans="1:17" ht="12.75">
      <c r="A100" s="3" t="s">
        <v>404</v>
      </c>
      <c r="B100">
        <f aca="true" t="shared" si="14" ref="B100:B163">G100+H100+I100+J100+K100+L100</f>
        <v>274</v>
      </c>
      <c r="C100" t="s">
        <v>11</v>
      </c>
      <c r="D100">
        <f t="shared" si="10"/>
        <v>193</v>
      </c>
      <c r="E100" s="8" t="s">
        <v>300</v>
      </c>
      <c r="F100" t="s">
        <v>135</v>
      </c>
      <c r="G100">
        <v>51</v>
      </c>
      <c r="H100">
        <v>41</v>
      </c>
      <c r="I100">
        <v>40</v>
      </c>
      <c r="J100">
        <v>55</v>
      </c>
      <c r="K100">
        <v>42</v>
      </c>
      <c r="L100">
        <v>45</v>
      </c>
      <c r="M100">
        <f t="shared" si="5"/>
        <v>55</v>
      </c>
      <c r="N100" s="12" t="e">
        <f>IF(C100="D",VLOOKUP(M100,[0]!D_NDL,2,TRUE),VLOOKUP(M100,[0]!H_NDL,4,TRUE))</f>
        <v>#N/A</v>
      </c>
      <c r="O100">
        <f t="shared" si="11"/>
        <v>1</v>
      </c>
      <c r="P100" s="3" t="s">
        <v>404</v>
      </c>
      <c r="Q100" s="15">
        <f t="shared" si="12"/>
        <v>45.666666666666664</v>
      </c>
    </row>
    <row r="101" spans="1:17" ht="12.75">
      <c r="A101" s="3" t="s">
        <v>405</v>
      </c>
      <c r="B101">
        <f t="shared" si="14"/>
        <v>271</v>
      </c>
      <c r="C101" t="s">
        <v>11</v>
      </c>
      <c r="D101">
        <f t="shared" si="10"/>
        <v>196</v>
      </c>
      <c r="E101" s="8" t="s">
        <v>77</v>
      </c>
      <c r="F101" t="s">
        <v>65</v>
      </c>
      <c r="G101">
        <v>55</v>
      </c>
      <c r="H101">
        <v>53</v>
      </c>
      <c r="I101">
        <v>43</v>
      </c>
      <c r="J101">
        <v>60</v>
      </c>
      <c r="K101">
        <v>0</v>
      </c>
      <c r="L101">
        <v>60</v>
      </c>
      <c r="M101">
        <f t="shared" si="5"/>
        <v>60</v>
      </c>
      <c r="N101" s="12" t="e">
        <f>IF(C101="D",VLOOKUP(M101,[0]!D_NDL,2,TRUE),VLOOKUP(M101,[0]!H_NDL,4,TRUE))</f>
        <v>#N/A</v>
      </c>
      <c r="O101">
        <f t="shared" si="11"/>
        <v>1</v>
      </c>
      <c r="P101" s="3" t="s">
        <v>405</v>
      </c>
      <c r="Q101" s="15">
        <f t="shared" si="12"/>
        <v>45.166666666666664</v>
      </c>
    </row>
    <row r="102" spans="1:17" ht="12.75">
      <c r="A102" s="3" t="s">
        <v>406</v>
      </c>
      <c r="B102">
        <f t="shared" si="14"/>
        <v>268</v>
      </c>
      <c r="C102" t="s">
        <v>11</v>
      </c>
      <c r="D102">
        <f t="shared" si="10"/>
        <v>199</v>
      </c>
      <c r="E102" s="8" t="s">
        <v>236</v>
      </c>
      <c r="F102" t="s">
        <v>45</v>
      </c>
      <c r="G102">
        <v>53</v>
      </c>
      <c r="H102">
        <v>53</v>
      </c>
      <c r="I102">
        <v>0</v>
      </c>
      <c r="J102">
        <v>56</v>
      </c>
      <c r="K102">
        <v>53</v>
      </c>
      <c r="L102">
        <v>53</v>
      </c>
      <c r="M102">
        <f t="shared" si="5"/>
        <v>56</v>
      </c>
      <c r="N102" s="12" t="e">
        <f>IF(C102="D",VLOOKUP(M102,[0]!D_NDL,2,TRUE),VLOOKUP(M102,[0]!H_NDL,4,TRUE))</f>
        <v>#N/A</v>
      </c>
      <c r="O102">
        <f t="shared" si="11"/>
        <v>1</v>
      </c>
      <c r="P102" s="3" t="s">
        <v>406</v>
      </c>
      <c r="Q102" s="15">
        <f t="shared" si="12"/>
        <v>44.666666666666664</v>
      </c>
    </row>
    <row r="103" spans="1:17" ht="12.75">
      <c r="A103" s="3" t="s">
        <v>407</v>
      </c>
      <c r="B103">
        <f t="shared" si="14"/>
        <v>266</v>
      </c>
      <c r="C103" t="s">
        <v>11</v>
      </c>
      <c r="D103">
        <f t="shared" si="10"/>
        <v>201</v>
      </c>
      <c r="E103" s="8" t="s">
        <v>316</v>
      </c>
      <c r="F103" t="s">
        <v>315</v>
      </c>
      <c r="G103">
        <v>52</v>
      </c>
      <c r="H103">
        <v>57</v>
      </c>
      <c r="I103">
        <v>52</v>
      </c>
      <c r="J103">
        <v>0</v>
      </c>
      <c r="K103">
        <v>60</v>
      </c>
      <c r="L103">
        <v>45</v>
      </c>
      <c r="M103">
        <f t="shared" si="13"/>
        <v>60</v>
      </c>
      <c r="N103" s="12" t="e">
        <f>IF(C103="D",VLOOKUP(M103,[0]!D_NDL,2,TRUE),VLOOKUP(M103,[0]!H_NDL,4,TRUE))</f>
        <v>#N/A</v>
      </c>
      <c r="O103">
        <f t="shared" si="11"/>
        <v>1</v>
      </c>
      <c r="P103" s="3" t="s">
        <v>407</v>
      </c>
      <c r="Q103" s="15">
        <f t="shared" si="12"/>
        <v>44.333333333333336</v>
      </c>
    </row>
    <row r="104" spans="1:17" ht="12.75">
      <c r="A104" s="3"/>
      <c r="B104">
        <f t="shared" si="14"/>
        <v>266</v>
      </c>
      <c r="C104" t="s">
        <v>11</v>
      </c>
      <c r="D104">
        <f t="shared" si="10"/>
        <v>201</v>
      </c>
      <c r="E104" s="8" t="s">
        <v>89</v>
      </c>
      <c r="F104" t="s">
        <v>86</v>
      </c>
      <c r="G104">
        <v>55</v>
      </c>
      <c r="H104">
        <v>53</v>
      </c>
      <c r="I104">
        <v>49</v>
      </c>
      <c r="J104">
        <v>0</v>
      </c>
      <c r="K104">
        <v>51</v>
      </c>
      <c r="L104">
        <v>58</v>
      </c>
      <c r="M104">
        <f t="shared" si="5"/>
        <v>58</v>
      </c>
      <c r="N104" s="12" t="e">
        <f>IF(C104="D",VLOOKUP(M104,[0]!D_NDL,2,TRUE),VLOOKUP(M104,[0]!H_NDL,4,TRUE))</f>
        <v>#N/A</v>
      </c>
      <c r="O104">
        <f t="shared" si="11"/>
        <v>1</v>
      </c>
      <c r="P104" s="3" t="s">
        <v>336</v>
      </c>
      <c r="Q104" s="15">
        <f t="shared" si="12"/>
        <v>44.333333333333336</v>
      </c>
    </row>
    <row r="105" spans="1:17" ht="12.75">
      <c r="A105" s="3" t="s">
        <v>408</v>
      </c>
      <c r="B105">
        <f t="shared" si="14"/>
        <v>264</v>
      </c>
      <c r="C105" t="s">
        <v>11</v>
      </c>
      <c r="D105">
        <f t="shared" si="10"/>
        <v>203</v>
      </c>
      <c r="E105" s="8" t="s">
        <v>58</v>
      </c>
      <c r="F105" t="s">
        <v>29</v>
      </c>
      <c r="G105">
        <v>0</v>
      </c>
      <c r="H105">
        <v>0</v>
      </c>
      <c r="I105">
        <v>75</v>
      </c>
      <c r="J105">
        <v>56</v>
      </c>
      <c r="K105">
        <v>64</v>
      </c>
      <c r="L105">
        <v>69</v>
      </c>
      <c r="M105">
        <f t="shared" si="5"/>
        <v>75</v>
      </c>
      <c r="N105" s="10" t="str">
        <f>IF(C105="D",VLOOKUP(M105,[0]!D_NDL,2,TRUE),VLOOKUP(M105,[0]!H_NDL,4,TRUE))</f>
        <v>bronze</v>
      </c>
      <c r="O105">
        <f t="shared" si="11"/>
        <v>1</v>
      </c>
      <c r="P105" s="3" t="s">
        <v>408</v>
      </c>
      <c r="Q105" s="15">
        <f t="shared" si="12"/>
        <v>44</v>
      </c>
    </row>
    <row r="106" spans="1:17" ht="12.75">
      <c r="A106" s="3" t="s">
        <v>409</v>
      </c>
      <c r="B106">
        <f t="shared" si="14"/>
        <v>263</v>
      </c>
      <c r="C106" t="s">
        <v>11</v>
      </c>
      <c r="D106">
        <f t="shared" si="10"/>
        <v>204</v>
      </c>
      <c r="E106" s="8" t="s">
        <v>314</v>
      </c>
      <c r="F106" t="s">
        <v>315</v>
      </c>
      <c r="G106">
        <v>50</v>
      </c>
      <c r="H106">
        <v>46</v>
      </c>
      <c r="I106">
        <v>51</v>
      </c>
      <c r="J106">
        <v>50</v>
      </c>
      <c r="K106">
        <v>66</v>
      </c>
      <c r="L106">
        <v>0</v>
      </c>
      <c r="M106">
        <f t="shared" si="5"/>
        <v>66</v>
      </c>
      <c r="N106" s="12" t="e">
        <f>IF(C106="D",VLOOKUP(M106,[0]!D_NDL,2,TRUE),VLOOKUP(M106,[0]!H_NDL,4,TRUE))</f>
        <v>#N/A</v>
      </c>
      <c r="O106">
        <f t="shared" si="11"/>
        <v>1</v>
      </c>
      <c r="P106" s="3" t="s">
        <v>409</v>
      </c>
      <c r="Q106" s="15">
        <f t="shared" si="12"/>
        <v>43.833333333333336</v>
      </c>
    </row>
    <row r="107" spans="1:17" ht="12.75">
      <c r="A107" s="3" t="s">
        <v>410</v>
      </c>
      <c r="B107">
        <f t="shared" si="14"/>
        <v>261</v>
      </c>
      <c r="C107" t="s">
        <v>11</v>
      </c>
      <c r="D107">
        <f t="shared" si="10"/>
        <v>206</v>
      </c>
      <c r="E107" s="8" t="s">
        <v>162</v>
      </c>
      <c r="F107" t="s">
        <v>116</v>
      </c>
      <c r="G107">
        <v>0</v>
      </c>
      <c r="H107">
        <v>59</v>
      </c>
      <c r="I107">
        <v>53</v>
      </c>
      <c r="J107">
        <v>60</v>
      </c>
      <c r="K107">
        <v>42</v>
      </c>
      <c r="L107">
        <v>47</v>
      </c>
      <c r="M107">
        <f>IF(ISBLANK(F87),0,MAX(G107,H107,I107,J107,K107,L107))</f>
        <v>60</v>
      </c>
      <c r="N107" s="12" t="e">
        <f>IF(C107="D",VLOOKUP(M107,[0]!D_NDL,2,TRUE),VLOOKUP(M107,[0]!H_NDL,4,TRUE))</f>
        <v>#N/A</v>
      </c>
      <c r="O107">
        <f t="shared" si="11"/>
        <v>1</v>
      </c>
      <c r="P107" s="3" t="s">
        <v>410</v>
      </c>
      <c r="Q107" s="15">
        <f t="shared" si="12"/>
        <v>43.5</v>
      </c>
    </row>
    <row r="108" spans="1:17" ht="12.75">
      <c r="A108" s="3" t="s">
        <v>411</v>
      </c>
      <c r="B108">
        <f t="shared" si="14"/>
        <v>260</v>
      </c>
      <c r="C108" t="s">
        <v>11</v>
      </c>
      <c r="D108">
        <f t="shared" si="10"/>
        <v>207</v>
      </c>
      <c r="E108" s="8" t="s">
        <v>214</v>
      </c>
      <c r="F108" t="s">
        <v>116</v>
      </c>
      <c r="G108">
        <v>52</v>
      </c>
      <c r="H108">
        <v>40</v>
      </c>
      <c r="I108">
        <v>53</v>
      </c>
      <c r="J108">
        <v>0</v>
      </c>
      <c r="K108">
        <v>53</v>
      </c>
      <c r="L108">
        <v>62</v>
      </c>
      <c r="M108">
        <f t="shared" si="13"/>
        <v>62</v>
      </c>
      <c r="N108" s="12" t="e">
        <f>IF(C108="D",VLOOKUP(M108,[0]!D_NDL,2,TRUE),VLOOKUP(M108,[0]!H_NDL,4,TRUE))</f>
        <v>#N/A</v>
      </c>
      <c r="O108">
        <f t="shared" si="11"/>
        <v>1</v>
      </c>
      <c r="P108" s="3" t="s">
        <v>411</v>
      </c>
      <c r="Q108" s="15">
        <f t="shared" si="12"/>
        <v>43.333333333333336</v>
      </c>
    </row>
    <row r="109" spans="1:17" ht="12.75">
      <c r="A109" s="3" t="s">
        <v>337</v>
      </c>
      <c r="B109">
        <f t="shared" si="14"/>
        <v>254</v>
      </c>
      <c r="C109" t="s">
        <v>11</v>
      </c>
      <c r="D109">
        <f t="shared" si="10"/>
        <v>213</v>
      </c>
      <c r="E109" s="8" t="s">
        <v>53</v>
      </c>
      <c r="F109" t="s">
        <v>38</v>
      </c>
      <c r="G109">
        <v>55</v>
      </c>
      <c r="H109">
        <v>0</v>
      </c>
      <c r="I109">
        <v>72</v>
      </c>
      <c r="J109">
        <v>64</v>
      </c>
      <c r="K109">
        <v>63</v>
      </c>
      <c r="L109">
        <v>0</v>
      </c>
      <c r="M109">
        <f t="shared" si="13"/>
        <v>72</v>
      </c>
      <c r="N109" s="12" t="e">
        <f>IF(C109="D",VLOOKUP(M109,[0]!D_NDL,2,TRUE),VLOOKUP(M109,[0]!H_NDL,4,TRUE))</f>
        <v>#N/A</v>
      </c>
      <c r="O109">
        <f t="shared" si="11"/>
        <v>1</v>
      </c>
      <c r="P109" s="3" t="s">
        <v>337</v>
      </c>
      <c r="Q109" s="15">
        <f t="shared" si="12"/>
        <v>42.333333333333336</v>
      </c>
    </row>
    <row r="110" spans="1:17" ht="12.75">
      <c r="A110" s="3" t="s">
        <v>412</v>
      </c>
      <c r="B110">
        <f t="shared" si="14"/>
        <v>251</v>
      </c>
      <c r="C110" t="s">
        <v>11</v>
      </c>
      <c r="D110">
        <f t="shared" si="10"/>
        <v>216</v>
      </c>
      <c r="E110" s="8" t="s">
        <v>194</v>
      </c>
      <c r="F110" t="s">
        <v>157</v>
      </c>
      <c r="G110">
        <v>56</v>
      </c>
      <c r="H110">
        <v>63</v>
      </c>
      <c r="I110">
        <v>64</v>
      </c>
      <c r="J110">
        <v>68</v>
      </c>
      <c r="K110">
        <v>0</v>
      </c>
      <c r="L110">
        <v>0</v>
      </c>
      <c r="M110">
        <f t="shared" si="13"/>
        <v>68</v>
      </c>
      <c r="N110" s="12" t="e">
        <f>IF(C110="D",VLOOKUP(M110,[0]!D_NDL,2,TRUE),VLOOKUP(M110,[0]!H_NDL,4,TRUE))</f>
        <v>#N/A</v>
      </c>
      <c r="O110">
        <f t="shared" si="11"/>
        <v>1</v>
      </c>
      <c r="P110" s="3" t="s">
        <v>412</v>
      </c>
      <c r="Q110" s="15">
        <f t="shared" si="12"/>
        <v>41.833333333333336</v>
      </c>
    </row>
    <row r="111" spans="1:17" ht="12.75">
      <c r="A111" s="3" t="s">
        <v>413</v>
      </c>
      <c r="B111">
        <f t="shared" si="14"/>
        <v>249</v>
      </c>
      <c r="C111" t="s">
        <v>11</v>
      </c>
      <c r="D111">
        <f t="shared" si="10"/>
        <v>218</v>
      </c>
      <c r="E111" s="8" t="s">
        <v>93</v>
      </c>
      <c r="F111" t="s">
        <v>86</v>
      </c>
      <c r="G111">
        <v>52</v>
      </c>
      <c r="H111">
        <v>65</v>
      </c>
      <c r="I111">
        <v>45</v>
      </c>
      <c r="J111">
        <v>44</v>
      </c>
      <c r="K111">
        <v>0</v>
      </c>
      <c r="L111">
        <v>43</v>
      </c>
      <c r="M111">
        <f t="shared" si="5"/>
        <v>65</v>
      </c>
      <c r="N111" s="12" t="e">
        <f>IF(C111="D",VLOOKUP(M111,[0]!D_NDL,2,TRUE),VLOOKUP(M111,[0]!H_NDL,4,TRUE))</f>
        <v>#N/A</v>
      </c>
      <c r="O111">
        <f t="shared" si="11"/>
        <v>1</v>
      </c>
      <c r="P111" s="3" t="s">
        <v>413</v>
      </c>
      <c r="Q111" s="15">
        <f t="shared" si="12"/>
        <v>41.5</v>
      </c>
    </row>
    <row r="112" spans="1:17" ht="12.75">
      <c r="A112" s="3" t="s">
        <v>338</v>
      </c>
      <c r="B112">
        <f t="shared" si="14"/>
        <v>242</v>
      </c>
      <c r="C112" t="s">
        <v>11</v>
      </c>
      <c r="D112">
        <f t="shared" si="10"/>
        <v>225</v>
      </c>
      <c r="E112" s="8" t="s">
        <v>306</v>
      </c>
      <c r="F112" t="s">
        <v>265</v>
      </c>
      <c r="G112">
        <v>64</v>
      </c>
      <c r="H112">
        <v>58</v>
      </c>
      <c r="I112">
        <v>58</v>
      </c>
      <c r="J112">
        <v>62</v>
      </c>
      <c r="K112">
        <v>0</v>
      </c>
      <c r="L112">
        <v>0</v>
      </c>
      <c r="M112">
        <f t="shared" si="5"/>
        <v>64</v>
      </c>
      <c r="N112" s="12" t="e">
        <f>IF(C112="D",VLOOKUP(M112,[0]!D_NDL,2,TRUE),VLOOKUP(M112,[0]!H_NDL,4,TRUE))</f>
        <v>#N/A</v>
      </c>
      <c r="O112">
        <f t="shared" si="11"/>
        <v>1</v>
      </c>
      <c r="P112" s="3" t="s">
        <v>338</v>
      </c>
      <c r="Q112" s="15">
        <f t="shared" si="12"/>
        <v>40.333333333333336</v>
      </c>
    </row>
    <row r="113" spans="1:17" ht="12.75">
      <c r="A113" s="3"/>
      <c r="B113">
        <f t="shared" si="14"/>
        <v>242</v>
      </c>
      <c r="C113" t="s">
        <v>11</v>
      </c>
      <c r="D113">
        <f t="shared" si="10"/>
        <v>225</v>
      </c>
      <c r="E113" s="8" t="s">
        <v>199</v>
      </c>
      <c r="F113" t="s">
        <v>86</v>
      </c>
      <c r="G113">
        <v>49</v>
      </c>
      <c r="H113">
        <v>0</v>
      </c>
      <c r="I113">
        <v>41</v>
      </c>
      <c r="J113">
        <v>49</v>
      </c>
      <c r="K113">
        <v>56</v>
      </c>
      <c r="L113">
        <v>47</v>
      </c>
      <c r="M113">
        <f t="shared" si="13"/>
        <v>56</v>
      </c>
      <c r="N113" s="12" t="e">
        <f>IF(C113="D",VLOOKUP(M113,[0]!D_NDL,2,TRUE),VLOOKUP(M113,[0]!H_NDL,4,TRUE))</f>
        <v>#N/A</v>
      </c>
      <c r="O113">
        <f t="shared" si="11"/>
        <v>1</v>
      </c>
      <c r="P113" s="3" t="s">
        <v>414</v>
      </c>
      <c r="Q113" s="15">
        <f t="shared" si="12"/>
        <v>40.333333333333336</v>
      </c>
    </row>
    <row r="114" spans="1:17" ht="12.75">
      <c r="A114" s="3" t="s">
        <v>415</v>
      </c>
      <c r="B114">
        <f t="shared" si="14"/>
        <v>241</v>
      </c>
      <c r="C114" t="s">
        <v>11</v>
      </c>
      <c r="D114">
        <f t="shared" si="10"/>
        <v>226</v>
      </c>
      <c r="E114" s="8" t="s">
        <v>129</v>
      </c>
      <c r="F114" t="s">
        <v>41</v>
      </c>
      <c r="G114">
        <v>47</v>
      </c>
      <c r="H114">
        <v>38</v>
      </c>
      <c r="I114">
        <v>56</v>
      </c>
      <c r="J114">
        <v>53</v>
      </c>
      <c r="K114">
        <v>47</v>
      </c>
      <c r="L114">
        <v>0</v>
      </c>
      <c r="M114">
        <f t="shared" si="13"/>
        <v>56</v>
      </c>
      <c r="N114" s="12" t="e">
        <f>IF(C114="D",VLOOKUP(M114,[0]!D_NDL,2,TRUE),VLOOKUP(M114,[0]!H_NDL,4,TRUE))</f>
        <v>#N/A</v>
      </c>
      <c r="O114">
        <f t="shared" si="11"/>
        <v>1</v>
      </c>
      <c r="P114" s="3" t="s">
        <v>415</v>
      </c>
      <c r="Q114" s="15">
        <f t="shared" si="12"/>
        <v>40.166666666666664</v>
      </c>
    </row>
    <row r="115" spans="1:17" ht="12.75">
      <c r="A115" s="3" t="s">
        <v>416</v>
      </c>
      <c r="B115">
        <f t="shared" si="14"/>
        <v>237</v>
      </c>
      <c r="C115" t="s">
        <v>11</v>
      </c>
      <c r="D115">
        <f t="shared" si="10"/>
        <v>230</v>
      </c>
      <c r="E115" s="8" t="s">
        <v>285</v>
      </c>
      <c r="F115" t="s">
        <v>264</v>
      </c>
      <c r="G115">
        <v>48</v>
      </c>
      <c r="H115">
        <v>46</v>
      </c>
      <c r="I115">
        <v>47</v>
      </c>
      <c r="J115">
        <v>45</v>
      </c>
      <c r="K115">
        <v>51</v>
      </c>
      <c r="L115">
        <v>0</v>
      </c>
      <c r="M115">
        <f t="shared" si="13"/>
        <v>51</v>
      </c>
      <c r="N115" s="12" t="e">
        <f>IF(C115="D",VLOOKUP(M115,[0]!D_NDL,2,TRUE),VLOOKUP(M115,[0]!H_NDL,4,TRUE))</f>
        <v>#N/A</v>
      </c>
      <c r="O115">
        <f t="shared" si="11"/>
        <v>1</v>
      </c>
      <c r="P115" s="3" t="s">
        <v>416</v>
      </c>
      <c r="Q115" s="15">
        <f t="shared" si="12"/>
        <v>39.5</v>
      </c>
    </row>
    <row r="116" spans="1:17" ht="12.75">
      <c r="A116" s="3" t="s">
        <v>417</v>
      </c>
      <c r="B116">
        <f t="shared" si="14"/>
        <v>236</v>
      </c>
      <c r="C116" t="s">
        <v>11</v>
      </c>
      <c r="D116">
        <f t="shared" si="10"/>
        <v>231</v>
      </c>
      <c r="E116" s="8" t="s">
        <v>571</v>
      </c>
      <c r="F116" t="s">
        <v>568</v>
      </c>
      <c r="G116">
        <v>41</v>
      </c>
      <c r="H116">
        <v>54</v>
      </c>
      <c r="I116">
        <v>48</v>
      </c>
      <c r="J116">
        <v>46</v>
      </c>
      <c r="K116">
        <v>47</v>
      </c>
      <c r="L116">
        <v>0</v>
      </c>
      <c r="M116">
        <f t="shared" si="13"/>
        <v>54</v>
      </c>
      <c r="N116" s="12" t="e">
        <f>IF(C116="D",VLOOKUP(M116,[0]!D_NDL,2,TRUE),VLOOKUP(M116,[0]!H_NDL,4,TRUE))</f>
        <v>#N/A</v>
      </c>
      <c r="O116">
        <f t="shared" si="11"/>
        <v>1</v>
      </c>
      <c r="P116" s="3" t="s">
        <v>417</v>
      </c>
      <c r="Q116" s="15">
        <f t="shared" si="12"/>
        <v>39.333333333333336</v>
      </c>
    </row>
    <row r="117" spans="1:17" ht="12.75">
      <c r="A117" s="3" t="s">
        <v>418</v>
      </c>
      <c r="B117">
        <f t="shared" si="14"/>
        <v>233</v>
      </c>
      <c r="C117" t="s">
        <v>11</v>
      </c>
      <c r="D117">
        <f t="shared" si="10"/>
        <v>234</v>
      </c>
      <c r="E117" s="8" t="s">
        <v>250</v>
      </c>
      <c r="F117" t="s">
        <v>45</v>
      </c>
      <c r="G117">
        <v>55</v>
      </c>
      <c r="H117">
        <v>0</v>
      </c>
      <c r="I117">
        <v>0</v>
      </c>
      <c r="J117">
        <v>56</v>
      </c>
      <c r="K117">
        <v>59</v>
      </c>
      <c r="L117">
        <v>63</v>
      </c>
      <c r="M117">
        <f t="shared" si="13"/>
        <v>63</v>
      </c>
      <c r="N117" s="12" t="e">
        <f>IF(C117="D",VLOOKUP(M117,[0]!D_NDL,2,TRUE),VLOOKUP(M117,[0]!H_NDL,4,TRUE))</f>
        <v>#N/A</v>
      </c>
      <c r="O117">
        <f t="shared" si="11"/>
        <v>1</v>
      </c>
      <c r="P117" s="3" t="s">
        <v>418</v>
      </c>
      <c r="Q117" s="15">
        <f t="shared" si="12"/>
        <v>38.833333333333336</v>
      </c>
    </row>
    <row r="118" spans="1:17" ht="12.75">
      <c r="A118" s="3" t="s">
        <v>339</v>
      </c>
      <c r="B118">
        <f t="shared" si="14"/>
        <v>229</v>
      </c>
      <c r="C118" t="s">
        <v>11</v>
      </c>
      <c r="D118">
        <f t="shared" si="10"/>
        <v>238</v>
      </c>
      <c r="E118" s="8" t="s">
        <v>581</v>
      </c>
      <c r="F118" t="s">
        <v>123</v>
      </c>
      <c r="G118">
        <v>48</v>
      </c>
      <c r="H118">
        <v>34</v>
      </c>
      <c r="I118">
        <v>37</v>
      </c>
      <c r="J118">
        <v>31</v>
      </c>
      <c r="K118">
        <v>41</v>
      </c>
      <c r="L118">
        <v>38</v>
      </c>
      <c r="M118">
        <f t="shared" si="13"/>
        <v>48</v>
      </c>
      <c r="N118" s="12" t="e">
        <f>IF(C118="D",VLOOKUP(M118,[0]!D_NDL,2,TRUE),VLOOKUP(M118,[0]!H_NDL,4,TRUE))</f>
        <v>#N/A</v>
      </c>
      <c r="O118">
        <f t="shared" si="11"/>
        <v>1</v>
      </c>
      <c r="P118" s="3" t="s">
        <v>339</v>
      </c>
      <c r="Q118" s="15">
        <f t="shared" si="12"/>
        <v>38.166666666666664</v>
      </c>
    </row>
    <row r="119" spans="1:17" ht="12.75">
      <c r="A119" s="3" t="s">
        <v>419</v>
      </c>
      <c r="B119">
        <f t="shared" si="14"/>
        <v>225</v>
      </c>
      <c r="C119" t="s">
        <v>11</v>
      </c>
      <c r="D119">
        <f t="shared" si="10"/>
        <v>242</v>
      </c>
      <c r="E119" s="8" t="s">
        <v>131</v>
      </c>
      <c r="F119" t="s">
        <v>21</v>
      </c>
      <c r="G119">
        <v>0</v>
      </c>
      <c r="H119">
        <v>0</v>
      </c>
      <c r="I119">
        <v>57</v>
      </c>
      <c r="J119">
        <v>55</v>
      </c>
      <c r="K119">
        <v>59</v>
      </c>
      <c r="L119">
        <v>54</v>
      </c>
      <c r="M119">
        <f t="shared" si="13"/>
        <v>59</v>
      </c>
      <c r="N119" s="12" t="e">
        <f>IF(C119="D",VLOOKUP(M119,[0]!D_NDL,2,TRUE),VLOOKUP(M119,[0]!H_NDL,4,TRUE))</f>
        <v>#N/A</v>
      </c>
      <c r="O119">
        <f t="shared" si="11"/>
        <v>1</v>
      </c>
      <c r="P119" s="3" t="s">
        <v>419</v>
      </c>
      <c r="Q119" s="15">
        <f t="shared" si="12"/>
        <v>37.5</v>
      </c>
    </row>
    <row r="120" spans="1:17" ht="12.75">
      <c r="A120" s="3"/>
      <c r="B120">
        <f t="shared" si="14"/>
        <v>225</v>
      </c>
      <c r="C120" t="s">
        <v>11</v>
      </c>
      <c r="D120">
        <f t="shared" si="10"/>
        <v>242</v>
      </c>
      <c r="E120" s="8" t="s">
        <v>583</v>
      </c>
      <c r="F120" t="s">
        <v>29</v>
      </c>
      <c r="G120">
        <v>51</v>
      </c>
      <c r="H120">
        <v>0</v>
      </c>
      <c r="I120">
        <v>0</v>
      </c>
      <c r="J120">
        <v>65</v>
      </c>
      <c r="K120">
        <v>50</v>
      </c>
      <c r="L120">
        <v>59</v>
      </c>
      <c r="M120">
        <f t="shared" si="13"/>
        <v>65</v>
      </c>
      <c r="N120" s="12" t="e">
        <f>IF(C120="D",VLOOKUP(M120,[0]!D_NDL,2,TRUE),VLOOKUP(M120,[0]!H_NDL,4,TRUE))</f>
        <v>#N/A</v>
      </c>
      <c r="O120">
        <f t="shared" si="11"/>
        <v>1</v>
      </c>
      <c r="P120" s="3" t="s">
        <v>420</v>
      </c>
      <c r="Q120" s="15">
        <f t="shared" si="12"/>
        <v>37.5</v>
      </c>
    </row>
    <row r="121" spans="1:17" ht="12.75">
      <c r="A121" s="3" t="s">
        <v>421</v>
      </c>
      <c r="B121">
        <f t="shared" si="14"/>
        <v>224</v>
      </c>
      <c r="C121" t="s">
        <v>11</v>
      </c>
      <c r="D121">
        <f t="shared" si="10"/>
        <v>243</v>
      </c>
      <c r="E121" s="8" t="s">
        <v>270</v>
      </c>
      <c r="F121" t="s">
        <v>45</v>
      </c>
      <c r="G121">
        <v>39</v>
      </c>
      <c r="H121">
        <v>43</v>
      </c>
      <c r="I121">
        <v>56</v>
      </c>
      <c r="J121">
        <v>36</v>
      </c>
      <c r="K121">
        <v>50</v>
      </c>
      <c r="L121">
        <v>0</v>
      </c>
      <c r="M121">
        <f>IF(ISBLANK(F121),0,MAX(G121,H121,I121,J121,K121,L121))</f>
        <v>56</v>
      </c>
      <c r="N121" s="12" t="e">
        <f>IF(C121="D",VLOOKUP(M121,[0]!D_NDL,2,TRUE),VLOOKUP(M121,[0]!H_NDL,4,TRUE))</f>
        <v>#N/A</v>
      </c>
      <c r="O121">
        <f t="shared" si="11"/>
        <v>1</v>
      </c>
      <c r="P121" s="3" t="s">
        <v>421</v>
      </c>
      <c r="Q121" s="15">
        <f t="shared" si="12"/>
        <v>37.333333333333336</v>
      </c>
    </row>
    <row r="122" spans="1:17" ht="12.75">
      <c r="A122" s="3" t="s">
        <v>340</v>
      </c>
      <c r="B122">
        <f t="shared" si="14"/>
        <v>218</v>
      </c>
      <c r="C122" t="s">
        <v>11</v>
      </c>
      <c r="D122">
        <f t="shared" si="10"/>
        <v>249</v>
      </c>
      <c r="E122" s="8" t="s">
        <v>558</v>
      </c>
      <c r="F122" t="s">
        <v>315</v>
      </c>
      <c r="G122">
        <v>37</v>
      </c>
      <c r="H122">
        <v>43</v>
      </c>
      <c r="I122">
        <v>44</v>
      </c>
      <c r="J122">
        <v>37</v>
      </c>
      <c r="K122">
        <v>57</v>
      </c>
      <c r="L122">
        <v>0</v>
      </c>
      <c r="M122">
        <f t="shared" si="13"/>
        <v>57</v>
      </c>
      <c r="N122" s="12" t="e">
        <f>IF(C122="D",VLOOKUP(M122,[0]!D_NDL,2,TRUE),VLOOKUP(M122,[0]!H_NDL,4,TRUE))</f>
        <v>#N/A</v>
      </c>
      <c r="O122">
        <f t="shared" si="11"/>
        <v>1</v>
      </c>
      <c r="P122" s="3" t="s">
        <v>340</v>
      </c>
      <c r="Q122" s="15">
        <f t="shared" si="12"/>
        <v>36.333333333333336</v>
      </c>
    </row>
    <row r="123" spans="1:17" ht="12.75">
      <c r="A123" s="3"/>
      <c r="B123">
        <f t="shared" si="14"/>
        <v>218</v>
      </c>
      <c r="C123" t="s">
        <v>11</v>
      </c>
      <c r="D123">
        <f t="shared" si="10"/>
        <v>249</v>
      </c>
      <c r="E123" s="8" t="s">
        <v>209</v>
      </c>
      <c r="F123" t="s">
        <v>188</v>
      </c>
      <c r="G123">
        <v>58</v>
      </c>
      <c r="H123">
        <v>0</v>
      </c>
      <c r="I123">
        <v>52</v>
      </c>
      <c r="J123">
        <v>0</v>
      </c>
      <c r="K123">
        <v>53</v>
      </c>
      <c r="L123">
        <v>55</v>
      </c>
      <c r="M123">
        <f t="shared" si="13"/>
        <v>58</v>
      </c>
      <c r="N123" s="12" t="e">
        <f>IF(C123="D",VLOOKUP(M123,[0]!D_NDL,2,TRUE),VLOOKUP(M123,[0]!H_NDL,4,TRUE))</f>
        <v>#N/A</v>
      </c>
      <c r="O123">
        <f t="shared" si="11"/>
        <v>1</v>
      </c>
      <c r="P123" s="3" t="s">
        <v>422</v>
      </c>
      <c r="Q123" s="15">
        <f t="shared" si="12"/>
        <v>36.333333333333336</v>
      </c>
    </row>
    <row r="124" spans="1:17" ht="12.75">
      <c r="A124" s="3" t="s">
        <v>423</v>
      </c>
      <c r="B124">
        <f t="shared" si="14"/>
        <v>216</v>
      </c>
      <c r="C124" t="s">
        <v>11</v>
      </c>
      <c r="D124">
        <f t="shared" si="10"/>
        <v>251</v>
      </c>
      <c r="E124" s="8" t="s">
        <v>274</v>
      </c>
      <c r="F124" t="s">
        <v>157</v>
      </c>
      <c r="G124">
        <v>0</v>
      </c>
      <c r="H124">
        <v>49</v>
      </c>
      <c r="I124">
        <v>55</v>
      </c>
      <c r="J124">
        <v>63</v>
      </c>
      <c r="K124">
        <v>0</v>
      </c>
      <c r="L124">
        <v>49</v>
      </c>
      <c r="M124">
        <f t="shared" si="13"/>
        <v>63</v>
      </c>
      <c r="N124" s="12" t="e">
        <f>IF(C124="D",VLOOKUP(M124,[0]!D_NDL,2,TRUE),VLOOKUP(M124,[0]!H_NDL,4,TRUE))</f>
        <v>#N/A</v>
      </c>
      <c r="O124">
        <f t="shared" si="11"/>
        <v>1</v>
      </c>
      <c r="P124" s="3" t="s">
        <v>423</v>
      </c>
      <c r="Q124" s="15">
        <f t="shared" si="12"/>
        <v>36</v>
      </c>
    </row>
    <row r="125" spans="1:17" ht="12.75">
      <c r="A125" s="3"/>
      <c r="B125">
        <f t="shared" si="14"/>
        <v>216</v>
      </c>
      <c r="C125" t="s">
        <v>11</v>
      </c>
      <c r="D125">
        <f t="shared" si="10"/>
        <v>251</v>
      </c>
      <c r="E125" s="8" t="s">
        <v>321</v>
      </c>
      <c r="F125" t="s">
        <v>315</v>
      </c>
      <c r="G125">
        <v>55</v>
      </c>
      <c r="H125">
        <v>55</v>
      </c>
      <c r="I125">
        <v>55</v>
      </c>
      <c r="J125">
        <v>0</v>
      </c>
      <c r="K125">
        <v>0</v>
      </c>
      <c r="L125">
        <v>51</v>
      </c>
      <c r="M125">
        <f t="shared" si="13"/>
        <v>55</v>
      </c>
      <c r="N125" s="12" t="e">
        <f>IF(C125="D",VLOOKUP(M125,[0]!D_NDL,2,TRUE),VLOOKUP(M125,[0]!H_NDL,4,TRUE))</f>
        <v>#N/A</v>
      </c>
      <c r="O125">
        <f t="shared" si="11"/>
        <v>1</v>
      </c>
      <c r="P125" s="3" t="s">
        <v>424</v>
      </c>
      <c r="Q125" s="15">
        <f t="shared" si="12"/>
        <v>36</v>
      </c>
    </row>
    <row r="126" spans="1:17" ht="12.75">
      <c r="A126" s="3" t="s">
        <v>341</v>
      </c>
      <c r="B126">
        <f t="shared" si="14"/>
        <v>213</v>
      </c>
      <c r="C126" t="s">
        <v>11</v>
      </c>
      <c r="D126">
        <f t="shared" si="10"/>
        <v>254</v>
      </c>
      <c r="E126" s="8" t="s">
        <v>310</v>
      </c>
      <c r="F126" t="s">
        <v>265</v>
      </c>
      <c r="G126">
        <v>56</v>
      </c>
      <c r="H126">
        <v>47</v>
      </c>
      <c r="I126">
        <v>61</v>
      </c>
      <c r="J126">
        <v>49</v>
      </c>
      <c r="K126">
        <v>0</v>
      </c>
      <c r="L126">
        <v>0</v>
      </c>
      <c r="M126">
        <f t="shared" si="13"/>
        <v>61</v>
      </c>
      <c r="N126" s="12" t="e">
        <f>IF(C126="D",VLOOKUP(M126,[0]!D_NDL,2,TRUE),VLOOKUP(M126,[0]!H_NDL,4,TRUE))</f>
        <v>#N/A</v>
      </c>
      <c r="O126">
        <f t="shared" si="11"/>
        <v>1</v>
      </c>
      <c r="P126" s="3" t="s">
        <v>341</v>
      </c>
      <c r="Q126" s="15">
        <f t="shared" si="12"/>
        <v>35.5</v>
      </c>
    </row>
    <row r="127" spans="1:17" ht="12.75">
      <c r="A127" s="3" t="s">
        <v>425</v>
      </c>
      <c r="B127">
        <f t="shared" si="14"/>
        <v>202</v>
      </c>
      <c r="C127" t="s">
        <v>11</v>
      </c>
      <c r="D127">
        <f t="shared" si="10"/>
        <v>265</v>
      </c>
      <c r="E127" s="8" t="s">
        <v>293</v>
      </c>
      <c r="F127" t="s">
        <v>264</v>
      </c>
      <c r="G127">
        <v>54</v>
      </c>
      <c r="H127">
        <v>0</v>
      </c>
      <c r="I127">
        <v>47</v>
      </c>
      <c r="J127">
        <v>52</v>
      </c>
      <c r="K127">
        <v>49</v>
      </c>
      <c r="L127">
        <v>0</v>
      </c>
      <c r="M127">
        <f t="shared" si="13"/>
        <v>54</v>
      </c>
      <c r="N127" s="12" t="e">
        <f>IF(C127="D",VLOOKUP(M127,[0]!D_NDL,2,TRUE),VLOOKUP(M127,[0]!H_NDL,4,TRUE))</f>
        <v>#N/A</v>
      </c>
      <c r="O127">
        <f t="shared" si="11"/>
        <v>1</v>
      </c>
      <c r="P127" s="3" t="s">
        <v>425</v>
      </c>
      <c r="Q127" s="15">
        <f t="shared" si="12"/>
        <v>33.666666666666664</v>
      </c>
    </row>
    <row r="128" spans="1:17" ht="12.75">
      <c r="A128" s="3" t="s">
        <v>426</v>
      </c>
      <c r="B128">
        <f t="shared" si="14"/>
        <v>198</v>
      </c>
      <c r="C128" t="s">
        <v>11</v>
      </c>
      <c r="D128">
        <f t="shared" si="10"/>
        <v>269</v>
      </c>
      <c r="E128" s="8" t="s">
        <v>557</v>
      </c>
      <c r="F128" t="s">
        <v>315</v>
      </c>
      <c r="G128">
        <v>54</v>
      </c>
      <c r="H128">
        <v>44</v>
      </c>
      <c r="I128">
        <v>0</v>
      </c>
      <c r="J128">
        <v>49</v>
      </c>
      <c r="K128">
        <v>51</v>
      </c>
      <c r="L128">
        <v>0</v>
      </c>
      <c r="M128">
        <f t="shared" si="13"/>
        <v>54</v>
      </c>
      <c r="N128" s="12" t="e">
        <f>IF(C128="D",VLOOKUP(M128,[0]!D_NDL,2,TRUE),VLOOKUP(M128,[0]!H_NDL,4,TRUE))</f>
        <v>#N/A</v>
      </c>
      <c r="O128">
        <f t="shared" si="11"/>
        <v>1</v>
      </c>
      <c r="P128" s="3" t="s">
        <v>426</v>
      </c>
      <c r="Q128" s="15">
        <f t="shared" si="12"/>
        <v>33</v>
      </c>
    </row>
    <row r="129" spans="1:17" ht="12.75">
      <c r="A129" s="3" t="s">
        <v>427</v>
      </c>
      <c r="B129">
        <f t="shared" si="14"/>
        <v>197</v>
      </c>
      <c r="C129" t="s">
        <v>11</v>
      </c>
      <c r="D129">
        <f t="shared" si="10"/>
        <v>270</v>
      </c>
      <c r="E129" s="8" t="s">
        <v>295</v>
      </c>
      <c r="F129" t="s">
        <v>264</v>
      </c>
      <c r="G129">
        <v>44</v>
      </c>
      <c r="H129">
        <v>52</v>
      </c>
      <c r="I129">
        <v>55</v>
      </c>
      <c r="J129">
        <v>0</v>
      </c>
      <c r="K129">
        <v>46</v>
      </c>
      <c r="L129">
        <v>0</v>
      </c>
      <c r="M129">
        <f t="shared" si="13"/>
        <v>55</v>
      </c>
      <c r="N129" s="12" t="e">
        <f>IF(C129="D",VLOOKUP(M129,[0]!D_NDL,2,TRUE),VLOOKUP(M129,[0]!H_NDL,4,TRUE))</f>
        <v>#N/A</v>
      </c>
      <c r="O129">
        <f t="shared" si="11"/>
        <v>1</v>
      </c>
      <c r="P129" s="3" t="s">
        <v>427</v>
      </c>
      <c r="Q129" s="15">
        <f t="shared" si="12"/>
        <v>32.833333333333336</v>
      </c>
    </row>
    <row r="130" spans="1:17" ht="12.75">
      <c r="A130" s="3" t="s">
        <v>342</v>
      </c>
      <c r="B130">
        <f t="shared" si="14"/>
        <v>194</v>
      </c>
      <c r="C130" t="s">
        <v>11</v>
      </c>
      <c r="D130">
        <f t="shared" si="10"/>
        <v>273</v>
      </c>
      <c r="E130" s="8" t="s">
        <v>118</v>
      </c>
      <c r="F130" t="s">
        <v>116</v>
      </c>
      <c r="G130">
        <v>0</v>
      </c>
      <c r="H130">
        <v>0</v>
      </c>
      <c r="I130">
        <v>52</v>
      </c>
      <c r="J130">
        <v>50</v>
      </c>
      <c r="K130">
        <v>43</v>
      </c>
      <c r="L130">
        <v>49</v>
      </c>
      <c r="M130">
        <v>0</v>
      </c>
      <c r="N130" s="12" t="e">
        <f>IF(C130="D",VLOOKUP(M130,[0]!D_NDL,2,TRUE),VLOOKUP(M130,[0]!H_NDL,4,TRUE))</f>
        <v>#N/A</v>
      </c>
      <c r="O130">
        <f t="shared" si="11"/>
        <v>1</v>
      </c>
      <c r="P130" s="3" t="s">
        <v>342</v>
      </c>
      <c r="Q130" s="15">
        <f t="shared" si="12"/>
        <v>32.333333333333336</v>
      </c>
    </row>
    <row r="131" spans="1:17" ht="12.75">
      <c r="A131" s="3" t="s">
        <v>253</v>
      </c>
      <c r="B131">
        <f t="shared" si="14"/>
        <v>175</v>
      </c>
      <c r="C131" t="s">
        <v>11</v>
      </c>
      <c r="D131">
        <f t="shared" si="10"/>
        <v>292</v>
      </c>
      <c r="E131" s="8" t="s">
        <v>296</v>
      </c>
      <c r="F131" t="s">
        <v>264</v>
      </c>
      <c r="G131">
        <v>41</v>
      </c>
      <c r="H131">
        <v>40</v>
      </c>
      <c r="I131">
        <v>40</v>
      </c>
      <c r="J131">
        <v>0</v>
      </c>
      <c r="K131">
        <v>0</v>
      </c>
      <c r="L131">
        <v>54</v>
      </c>
      <c r="M131">
        <f t="shared" si="13"/>
        <v>54</v>
      </c>
      <c r="N131" s="12" t="e">
        <f>IF(C131="D",VLOOKUP(M131,[0]!D_NDL,2,TRUE),VLOOKUP(M131,[0]!H_NDL,4,TRUE))</f>
        <v>#N/A</v>
      </c>
      <c r="O131">
        <f t="shared" si="11"/>
        <v>1</v>
      </c>
      <c r="P131" s="3" t="s">
        <v>253</v>
      </c>
      <c r="Q131" s="15">
        <f t="shared" si="12"/>
        <v>29.166666666666668</v>
      </c>
    </row>
    <row r="132" spans="1:17" ht="12.75">
      <c r="A132" s="3" t="s">
        <v>428</v>
      </c>
      <c r="B132">
        <f t="shared" si="14"/>
        <v>173</v>
      </c>
      <c r="C132" t="s">
        <v>11</v>
      </c>
      <c r="D132">
        <f t="shared" si="10"/>
        <v>294</v>
      </c>
      <c r="E132" s="8" t="s">
        <v>294</v>
      </c>
      <c r="F132" t="s">
        <v>264</v>
      </c>
      <c r="G132">
        <v>0</v>
      </c>
      <c r="H132">
        <v>0</v>
      </c>
      <c r="I132">
        <v>51</v>
      </c>
      <c r="J132">
        <v>63</v>
      </c>
      <c r="K132">
        <v>59</v>
      </c>
      <c r="L132">
        <v>0</v>
      </c>
      <c r="M132">
        <f t="shared" si="13"/>
        <v>63</v>
      </c>
      <c r="N132" s="12" t="e">
        <f>IF(C132="D",VLOOKUP(M132,[0]!D_NDL,2,TRUE),VLOOKUP(M132,[0]!H_NDL,4,TRUE))</f>
        <v>#N/A</v>
      </c>
      <c r="O132">
        <f t="shared" si="11"/>
        <v>1</v>
      </c>
      <c r="P132" s="3" t="s">
        <v>428</v>
      </c>
      <c r="Q132" s="15">
        <f t="shared" si="12"/>
        <v>28.833333333333332</v>
      </c>
    </row>
    <row r="133" spans="1:17" ht="12.75">
      <c r="A133" s="3" t="s">
        <v>429</v>
      </c>
      <c r="B133">
        <f t="shared" si="14"/>
        <v>169</v>
      </c>
      <c r="C133" t="s">
        <v>11</v>
      </c>
      <c r="D133">
        <f aca="true" t="shared" si="15" ref="D133:D196">$B$5-B133</f>
        <v>298</v>
      </c>
      <c r="E133" s="8" t="s">
        <v>302</v>
      </c>
      <c r="F133" t="s">
        <v>135</v>
      </c>
      <c r="G133">
        <v>46</v>
      </c>
      <c r="H133">
        <v>40</v>
      </c>
      <c r="I133">
        <v>0</v>
      </c>
      <c r="J133">
        <v>41</v>
      </c>
      <c r="K133">
        <v>0</v>
      </c>
      <c r="L133">
        <v>42</v>
      </c>
      <c r="M133">
        <f>IF(ISBLANK(F133),0,MAX(G133,H133,I133,J133,K133,L133))</f>
        <v>46</v>
      </c>
      <c r="N133" s="12" t="e">
        <f>IF(C133="D",VLOOKUP(M133,[0]!D_NDL,2,TRUE),VLOOKUP(M133,[0]!H_NDL,4,TRUE))</f>
        <v>#N/A</v>
      </c>
      <c r="O133">
        <f aca="true" t="shared" si="16" ref="O133:O196">IF(COUNT(G133:L133)=6,1,0)</f>
        <v>1</v>
      </c>
      <c r="P133" s="3" t="s">
        <v>429</v>
      </c>
      <c r="Q133" s="15">
        <f t="shared" si="12"/>
        <v>28.166666666666668</v>
      </c>
    </row>
    <row r="134" spans="1:17" ht="12.75">
      <c r="A134" s="3" t="s">
        <v>248</v>
      </c>
      <c r="B134">
        <f t="shared" si="14"/>
        <v>167</v>
      </c>
      <c r="C134" t="s">
        <v>11</v>
      </c>
      <c r="D134">
        <f t="shared" si="15"/>
        <v>300</v>
      </c>
      <c r="E134" s="8" t="s">
        <v>283</v>
      </c>
      <c r="F134" t="s">
        <v>568</v>
      </c>
      <c r="G134">
        <v>56</v>
      </c>
      <c r="H134">
        <v>61</v>
      </c>
      <c r="I134">
        <v>0</v>
      </c>
      <c r="J134">
        <v>50</v>
      </c>
      <c r="K134">
        <v>0</v>
      </c>
      <c r="L134">
        <v>0</v>
      </c>
      <c r="M134">
        <f t="shared" si="13"/>
        <v>61</v>
      </c>
      <c r="N134" s="12" t="e">
        <f>IF(C134="D",VLOOKUP(M134,[0]!D_NDL,2,TRUE),VLOOKUP(M134,[0]!H_NDL,4,TRUE))</f>
        <v>#N/A</v>
      </c>
      <c r="O134">
        <f t="shared" si="16"/>
        <v>1</v>
      </c>
      <c r="P134" s="3" t="s">
        <v>248</v>
      </c>
      <c r="Q134" s="15">
        <f aca="true" t="shared" si="17" ref="Q134:Q197">(G134+H134+I134+J134+K134+L134)/6</f>
        <v>27.833333333333332</v>
      </c>
    </row>
    <row r="135" spans="1:17" ht="12.75">
      <c r="A135" s="3" t="s">
        <v>343</v>
      </c>
      <c r="B135">
        <f t="shared" si="14"/>
        <v>163</v>
      </c>
      <c r="C135" t="s">
        <v>11</v>
      </c>
      <c r="D135">
        <f t="shared" si="15"/>
        <v>304</v>
      </c>
      <c r="E135" s="8" t="s">
        <v>72</v>
      </c>
      <c r="F135" t="s">
        <v>73</v>
      </c>
      <c r="G135">
        <v>52</v>
      </c>
      <c r="H135">
        <v>59</v>
      </c>
      <c r="I135">
        <v>52</v>
      </c>
      <c r="J135">
        <v>0</v>
      </c>
      <c r="K135">
        <v>0</v>
      </c>
      <c r="L135">
        <v>0</v>
      </c>
      <c r="M135">
        <f t="shared" si="13"/>
        <v>59</v>
      </c>
      <c r="N135" s="12" t="e">
        <f>IF(C135="D",VLOOKUP(M135,[0]!D_NDL,2,TRUE),VLOOKUP(M135,[0]!H_NDL,4,TRUE))</f>
        <v>#N/A</v>
      </c>
      <c r="O135">
        <f t="shared" si="16"/>
        <v>1</v>
      </c>
      <c r="P135" s="3" t="s">
        <v>343</v>
      </c>
      <c r="Q135" s="15">
        <f t="shared" si="17"/>
        <v>27.166666666666668</v>
      </c>
    </row>
    <row r="136" spans="1:17" ht="12.75">
      <c r="A136" s="3" t="s">
        <v>430</v>
      </c>
      <c r="B136">
        <f t="shared" si="14"/>
        <v>161</v>
      </c>
      <c r="C136" t="s">
        <v>11</v>
      </c>
      <c r="D136">
        <f t="shared" si="15"/>
        <v>306</v>
      </c>
      <c r="E136" s="8" t="s">
        <v>201</v>
      </c>
      <c r="F136" t="s">
        <v>86</v>
      </c>
      <c r="G136">
        <v>0</v>
      </c>
      <c r="H136">
        <v>0</v>
      </c>
      <c r="I136">
        <v>57</v>
      </c>
      <c r="J136">
        <v>58</v>
      </c>
      <c r="K136">
        <v>0</v>
      </c>
      <c r="L136">
        <v>46</v>
      </c>
      <c r="M136">
        <f t="shared" si="13"/>
        <v>58</v>
      </c>
      <c r="N136" s="12" t="e">
        <f>IF(C136="D",VLOOKUP(M136,[0]!D_NDL,2,TRUE),VLOOKUP(M136,[0]!H_NDL,4,TRUE))</f>
        <v>#N/A</v>
      </c>
      <c r="O136">
        <f t="shared" si="16"/>
        <v>1</v>
      </c>
      <c r="P136" s="3" t="s">
        <v>430</v>
      </c>
      <c r="Q136" s="15">
        <f t="shared" si="17"/>
        <v>26.833333333333332</v>
      </c>
    </row>
    <row r="137" spans="1:17" ht="12.75">
      <c r="A137" s="3" t="s">
        <v>254</v>
      </c>
      <c r="B137">
        <f t="shared" si="14"/>
        <v>159</v>
      </c>
      <c r="C137" t="s">
        <v>11</v>
      </c>
      <c r="D137">
        <f t="shared" si="15"/>
        <v>308</v>
      </c>
      <c r="E137" s="8" t="s">
        <v>287</v>
      </c>
      <c r="F137" t="s">
        <v>264</v>
      </c>
      <c r="G137">
        <v>57</v>
      </c>
      <c r="H137">
        <v>0</v>
      </c>
      <c r="I137">
        <v>45</v>
      </c>
      <c r="J137">
        <v>57</v>
      </c>
      <c r="K137">
        <v>0</v>
      </c>
      <c r="L137">
        <v>0</v>
      </c>
      <c r="M137">
        <f t="shared" si="13"/>
        <v>57</v>
      </c>
      <c r="N137" s="12" t="e">
        <f>IF(C137="D",VLOOKUP(M137,[0]!D_NDL,2,TRUE),VLOOKUP(M137,[0]!H_NDL,4,TRUE))</f>
        <v>#N/A</v>
      </c>
      <c r="O137">
        <f t="shared" si="16"/>
        <v>1</v>
      </c>
      <c r="P137" s="3" t="s">
        <v>254</v>
      </c>
      <c r="Q137" s="15">
        <f t="shared" si="17"/>
        <v>26.5</v>
      </c>
    </row>
    <row r="138" spans="1:17" ht="12.75">
      <c r="A138" s="3" t="s">
        <v>431</v>
      </c>
      <c r="B138">
        <f t="shared" si="14"/>
        <v>157</v>
      </c>
      <c r="C138" t="s">
        <v>11</v>
      </c>
      <c r="D138">
        <f t="shared" si="15"/>
        <v>310</v>
      </c>
      <c r="E138" s="8" t="s">
        <v>304</v>
      </c>
      <c r="F138" t="s">
        <v>265</v>
      </c>
      <c r="G138">
        <v>52</v>
      </c>
      <c r="H138">
        <v>0</v>
      </c>
      <c r="I138">
        <v>50</v>
      </c>
      <c r="J138">
        <v>55</v>
      </c>
      <c r="K138">
        <v>0</v>
      </c>
      <c r="L138">
        <v>0</v>
      </c>
      <c r="M138">
        <f t="shared" si="13"/>
        <v>55</v>
      </c>
      <c r="N138" s="12" t="e">
        <f>IF(C138="D",VLOOKUP(M138,[0]!D_NDL,2,TRUE),VLOOKUP(M138,[0]!H_NDL,4,TRUE))</f>
        <v>#N/A</v>
      </c>
      <c r="O138">
        <f t="shared" si="16"/>
        <v>1</v>
      </c>
      <c r="P138" s="3" t="s">
        <v>431</v>
      </c>
      <c r="Q138" s="15">
        <f t="shared" si="17"/>
        <v>26.166666666666668</v>
      </c>
    </row>
    <row r="139" spans="1:17" ht="12.75">
      <c r="A139" s="3" t="s">
        <v>432</v>
      </c>
      <c r="B139">
        <f t="shared" si="14"/>
        <v>154</v>
      </c>
      <c r="C139" t="s">
        <v>11</v>
      </c>
      <c r="D139">
        <f t="shared" si="15"/>
        <v>313</v>
      </c>
      <c r="E139" s="8" t="s">
        <v>331</v>
      </c>
      <c r="F139" t="s">
        <v>123</v>
      </c>
      <c r="G139">
        <v>0</v>
      </c>
      <c r="H139">
        <v>0</v>
      </c>
      <c r="I139">
        <v>0</v>
      </c>
      <c r="J139">
        <v>53</v>
      </c>
      <c r="K139">
        <v>46</v>
      </c>
      <c r="L139">
        <v>55</v>
      </c>
      <c r="M139">
        <f t="shared" si="13"/>
        <v>55</v>
      </c>
      <c r="N139" s="12" t="e">
        <f>IF(C139="D",VLOOKUP(M139,[0]!D_NDL,2,TRUE),VLOOKUP(M139,[0]!H_NDL,4,TRUE))</f>
        <v>#N/A</v>
      </c>
      <c r="O139">
        <f t="shared" si="16"/>
        <v>1</v>
      </c>
      <c r="P139" s="3" t="s">
        <v>432</v>
      </c>
      <c r="Q139" s="15">
        <f t="shared" si="17"/>
        <v>25.666666666666668</v>
      </c>
    </row>
    <row r="140" spans="1:17" ht="12.75">
      <c r="A140" s="3" t="s">
        <v>344</v>
      </c>
      <c r="B140">
        <f t="shared" si="14"/>
        <v>150</v>
      </c>
      <c r="D140">
        <f t="shared" si="15"/>
        <v>317</v>
      </c>
      <c r="E140" s="8" t="s">
        <v>598</v>
      </c>
      <c r="F140" t="s">
        <v>123</v>
      </c>
      <c r="G140">
        <v>0</v>
      </c>
      <c r="H140">
        <v>0</v>
      </c>
      <c r="I140">
        <v>50</v>
      </c>
      <c r="J140">
        <v>51</v>
      </c>
      <c r="K140">
        <v>49</v>
      </c>
      <c r="L140">
        <v>0</v>
      </c>
      <c r="M140">
        <f t="shared" si="13"/>
        <v>51</v>
      </c>
      <c r="N140" s="12" t="e">
        <f>IF(C140="D",VLOOKUP(M140,[0]!D_NDL,2,TRUE),VLOOKUP(M140,[0]!H_NDL,4,TRUE))</f>
        <v>#N/A</v>
      </c>
      <c r="O140">
        <f t="shared" si="16"/>
        <v>1</v>
      </c>
      <c r="P140" s="3" t="s">
        <v>344</v>
      </c>
      <c r="Q140" s="15">
        <f t="shared" si="17"/>
        <v>25</v>
      </c>
    </row>
    <row r="141" spans="1:17" ht="12.75">
      <c r="A141" s="3" t="s">
        <v>433</v>
      </c>
      <c r="B141">
        <f t="shared" si="14"/>
        <v>147</v>
      </c>
      <c r="C141" t="s">
        <v>11</v>
      </c>
      <c r="D141">
        <f t="shared" si="15"/>
        <v>320</v>
      </c>
      <c r="E141" s="8" t="s">
        <v>98</v>
      </c>
      <c r="F141" t="s">
        <v>86</v>
      </c>
      <c r="G141">
        <v>0</v>
      </c>
      <c r="H141">
        <v>45</v>
      </c>
      <c r="I141">
        <v>54</v>
      </c>
      <c r="J141">
        <v>48</v>
      </c>
      <c r="K141">
        <v>0</v>
      </c>
      <c r="L141">
        <v>0</v>
      </c>
      <c r="M141">
        <f t="shared" si="13"/>
        <v>54</v>
      </c>
      <c r="N141" s="12" t="e">
        <f>IF(C141="D",VLOOKUP(M141,[0]!D_NDL,2,TRUE),VLOOKUP(M141,[0]!H_NDL,4,TRUE))</f>
        <v>#N/A</v>
      </c>
      <c r="O141">
        <f t="shared" si="16"/>
        <v>1</v>
      </c>
      <c r="P141" s="3" t="s">
        <v>433</v>
      </c>
      <c r="Q141" s="15">
        <f t="shared" si="17"/>
        <v>24.5</v>
      </c>
    </row>
    <row r="142" spans="1:17" ht="12.75">
      <c r="A142" s="3" t="s">
        <v>434</v>
      </c>
      <c r="B142">
        <f t="shared" si="14"/>
        <v>145</v>
      </c>
      <c r="C142" t="s">
        <v>11</v>
      </c>
      <c r="D142">
        <f t="shared" si="15"/>
        <v>322</v>
      </c>
      <c r="E142" s="8" t="s">
        <v>276</v>
      </c>
      <c r="F142" t="s">
        <v>116</v>
      </c>
      <c r="G142">
        <v>46</v>
      </c>
      <c r="H142">
        <v>51</v>
      </c>
      <c r="I142">
        <v>0</v>
      </c>
      <c r="J142">
        <v>48</v>
      </c>
      <c r="K142">
        <v>0</v>
      </c>
      <c r="L142">
        <v>0</v>
      </c>
      <c r="M142">
        <f t="shared" si="13"/>
        <v>51</v>
      </c>
      <c r="N142" s="12" t="e">
        <f>IF(C142="D",VLOOKUP(M142,[0]!D_NDL,2,TRUE),VLOOKUP(M142,[0]!H_NDL,4,TRUE))</f>
        <v>#N/A</v>
      </c>
      <c r="O142">
        <f t="shared" si="16"/>
        <v>1</v>
      </c>
      <c r="P142" s="3" t="s">
        <v>434</v>
      </c>
      <c r="Q142" s="15">
        <f t="shared" si="17"/>
        <v>24.166666666666668</v>
      </c>
    </row>
    <row r="143" spans="1:17" ht="12.75">
      <c r="A143" s="3"/>
      <c r="B143">
        <f t="shared" si="14"/>
        <v>145</v>
      </c>
      <c r="C143" t="s">
        <v>11</v>
      </c>
      <c r="D143">
        <f t="shared" si="15"/>
        <v>322</v>
      </c>
      <c r="E143" s="8" t="s">
        <v>208</v>
      </c>
      <c r="F143" t="s">
        <v>188</v>
      </c>
      <c r="G143">
        <v>0</v>
      </c>
      <c r="H143">
        <v>0</v>
      </c>
      <c r="I143">
        <v>0</v>
      </c>
      <c r="J143">
        <v>55</v>
      </c>
      <c r="K143">
        <v>47</v>
      </c>
      <c r="L143">
        <v>43</v>
      </c>
      <c r="M143">
        <f>IF(ISBLANK(F143),0,MAX(G143,H143,I143,J143,K143,L143))</f>
        <v>55</v>
      </c>
      <c r="N143" s="12" t="e">
        <f>IF(C143="D",VLOOKUP(M143,[0]!D_NDL,2,TRUE),VLOOKUP(M143,[0]!H_NDL,4,TRUE))</f>
        <v>#N/A</v>
      </c>
      <c r="O143">
        <f t="shared" si="16"/>
        <v>1</v>
      </c>
      <c r="P143" s="3" t="s">
        <v>345</v>
      </c>
      <c r="Q143" s="15">
        <f t="shared" si="17"/>
        <v>24.166666666666668</v>
      </c>
    </row>
    <row r="144" spans="1:17" ht="12.75">
      <c r="A144" s="3" t="s">
        <v>435</v>
      </c>
      <c r="B144">
        <f t="shared" si="14"/>
        <v>144</v>
      </c>
      <c r="C144" t="s">
        <v>11</v>
      </c>
      <c r="D144">
        <f t="shared" si="15"/>
        <v>323</v>
      </c>
      <c r="E144" s="8" t="s">
        <v>106</v>
      </c>
      <c r="F144" t="s">
        <v>41</v>
      </c>
      <c r="G144">
        <v>0</v>
      </c>
      <c r="H144">
        <v>0</v>
      </c>
      <c r="I144">
        <v>46</v>
      </c>
      <c r="J144">
        <v>0</v>
      </c>
      <c r="K144">
        <v>57</v>
      </c>
      <c r="L144">
        <v>41</v>
      </c>
      <c r="M144">
        <f t="shared" si="13"/>
        <v>57</v>
      </c>
      <c r="N144" s="12" t="e">
        <f>IF(C144="D",VLOOKUP(M144,[0]!D_NDL,2,TRUE),VLOOKUP(M144,[0]!H_NDL,4,TRUE))</f>
        <v>#N/A</v>
      </c>
      <c r="O144">
        <f t="shared" si="16"/>
        <v>1</v>
      </c>
      <c r="P144" s="3" t="s">
        <v>435</v>
      </c>
      <c r="Q144" s="15">
        <f t="shared" si="17"/>
        <v>24</v>
      </c>
    </row>
    <row r="145" spans="1:17" ht="12.75">
      <c r="A145" s="3" t="s">
        <v>436</v>
      </c>
      <c r="B145">
        <f t="shared" si="14"/>
        <v>140</v>
      </c>
      <c r="C145" t="s">
        <v>11</v>
      </c>
      <c r="D145">
        <f t="shared" si="15"/>
        <v>327</v>
      </c>
      <c r="E145" s="8" t="s">
        <v>207</v>
      </c>
      <c r="F145" t="s">
        <v>188</v>
      </c>
      <c r="G145">
        <v>50</v>
      </c>
      <c r="H145">
        <v>0</v>
      </c>
      <c r="I145">
        <v>0</v>
      </c>
      <c r="J145">
        <v>45</v>
      </c>
      <c r="K145">
        <v>0</v>
      </c>
      <c r="L145">
        <v>45</v>
      </c>
      <c r="M145">
        <f t="shared" si="13"/>
        <v>50</v>
      </c>
      <c r="N145" s="12" t="e">
        <f>IF(C145="D",VLOOKUP(M145,[0]!D_NDL,2,TRUE),VLOOKUP(M145,[0]!H_NDL,4,TRUE))</f>
        <v>#N/A</v>
      </c>
      <c r="O145">
        <f t="shared" si="16"/>
        <v>1</v>
      </c>
      <c r="P145" s="3" t="s">
        <v>436</v>
      </c>
      <c r="Q145" s="15">
        <f t="shared" si="17"/>
        <v>23.333333333333332</v>
      </c>
    </row>
    <row r="146" spans="1:17" ht="12.75">
      <c r="A146" s="3" t="s">
        <v>346</v>
      </c>
      <c r="B146">
        <f t="shared" si="14"/>
        <v>133</v>
      </c>
      <c r="C146" t="s">
        <v>11</v>
      </c>
      <c r="D146">
        <f t="shared" si="15"/>
        <v>334</v>
      </c>
      <c r="E146" s="8" t="s">
        <v>200</v>
      </c>
      <c r="F146" t="s">
        <v>86</v>
      </c>
      <c r="G146">
        <v>44</v>
      </c>
      <c r="H146">
        <v>0</v>
      </c>
      <c r="I146">
        <v>42</v>
      </c>
      <c r="J146">
        <v>0</v>
      </c>
      <c r="K146">
        <v>0</v>
      </c>
      <c r="L146">
        <v>47</v>
      </c>
      <c r="M146">
        <f t="shared" si="13"/>
        <v>47</v>
      </c>
      <c r="N146" s="12" t="e">
        <f>IF(C146="D",VLOOKUP(M146,[0]!D_NDL,2,TRUE),VLOOKUP(M146,[0]!H_NDL,4,TRUE))</f>
        <v>#N/A</v>
      </c>
      <c r="O146">
        <f t="shared" si="16"/>
        <v>1</v>
      </c>
      <c r="P146" s="3" t="s">
        <v>346</v>
      </c>
      <c r="Q146" s="15">
        <f t="shared" si="17"/>
        <v>22.166666666666668</v>
      </c>
    </row>
    <row r="147" spans="1:17" ht="12.75">
      <c r="A147" s="3" t="s">
        <v>437</v>
      </c>
      <c r="B147">
        <f t="shared" si="14"/>
        <v>114</v>
      </c>
      <c r="C147" t="s">
        <v>11</v>
      </c>
      <c r="D147">
        <f t="shared" si="15"/>
        <v>353</v>
      </c>
      <c r="E147" s="8" t="s">
        <v>286</v>
      </c>
      <c r="F147" t="s">
        <v>264</v>
      </c>
      <c r="G147">
        <v>49</v>
      </c>
      <c r="H147">
        <v>65</v>
      </c>
      <c r="I147">
        <v>0</v>
      </c>
      <c r="J147">
        <v>0</v>
      </c>
      <c r="K147">
        <v>0</v>
      </c>
      <c r="L147">
        <v>0</v>
      </c>
      <c r="M147">
        <f t="shared" si="13"/>
        <v>65</v>
      </c>
      <c r="N147" s="12" t="e">
        <f>IF(C147="D",VLOOKUP(M147,[0]!D_NDL,2,TRUE),VLOOKUP(M147,[0]!H_NDL,4,TRUE))</f>
        <v>#N/A</v>
      </c>
      <c r="O147">
        <f t="shared" si="16"/>
        <v>1</v>
      </c>
      <c r="P147" s="3" t="s">
        <v>437</v>
      </c>
      <c r="Q147" s="15">
        <f t="shared" si="17"/>
        <v>19</v>
      </c>
    </row>
    <row r="148" spans="1:17" ht="12.75">
      <c r="A148" s="3" t="s">
        <v>347</v>
      </c>
      <c r="B148">
        <f t="shared" si="14"/>
        <v>112</v>
      </c>
      <c r="C148" t="s">
        <v>11</v>
      </c>
      <c r="D148">
        <f t="shared" si="15"/>
        <v>355</v>
      </c>
      <c r="E148" s="8" t="s">
        <v>81</v>
      </c>
      <c r="F148" t="s">
        <v>38</v>
      </c>
      <c r="G148">
        <v>0</v>
      </c>
      <c r="H148">
        <v>57</v>
      </c>
      <c r="I148">
        <v>0</v>
      </c>
      <c r="J148">
        <v>0</v>
      </c>
      <c r="K148">
        <v>0</v>
      </c>
      <c r="L148">
        <v>55</v>
      </c>
      <c r="M148">
        <f t="shared" si="13"/>
        <v>57</v>
      </c>
      <c r="N148" s="12" t="e">
        <f>IF(C148="D",VLOOKUP(M148,[0]!D_NDL,2,TRUE),VLOOKUP(M148,[0]!H_NDL,4,TRUE))</f>
        <v>#N/A</v>
      </c>
      <c r="O148">
        <f t="shared" si="16"/>
        <v>1</v>
      </c>
      <c r="P148" s="3" t="s">
        <v>347</v>
      </c>
      <c r="Q148" s="15">
        <f t="shared" si="17"/>
        <v>18.666666666666668</v>
      </c>
    </row>
    <row r="149" spans="1:17" ht="12.75">
      <c r="A149" s="3" t="s">
        <v>348</v>
      </c>
      <c r="B149">
        <f t="shared" si="14"/>
        <v>111</v>
      </c>
      <c r="C149" t="s">
        <v>11</v>
      </c>
      <c r="D149">
        <f t="shared" si="15"/>
        <v>356</v>
      </c>
      <c r="E149" s="8" t="s">
        <v>196</v>
      </c>
      <c r="F149" t="s">
        <v>157</v>
      </c>
      <c r="G149">
        <v>50</v>
      </c>
      <c r="H149">
        <v>61</v>
      </c>
      <c r="I149">
        <v>0</v>
      </c>
      <c r="J149">
        <v>0</v>
      </c>
      <c r="K149">
        <v>0</v>
      </c>
      <c r="L149">
        <v>0</v>
      </c>
      <c r="M149">
        <f t="shared" si="13"/>
        <v>61</v>
      </c>
      <c r="N149" s="12" t="e">
        <f>IF(C149="D",VLOOKUP(M149,[0]!D_NDL,2,TRUE),VLOOKUP(M149,[0]!H_NDL,4,TRUE))</f>
        <v>#N/A</v>
      </c>
      <c r="O149">
        <f t="shared" si="16"/>
        <v>1</v>
      </c>
      <c r="P149" s="3" t="s">
        <v>348</v>
      </c>
      <c r="Q149" s="15">
        <f t="shared" si="17"/>
        <v>18.5</v>
      </c>
    </row>
    <row r="150" spans="1:17" ht="12.75">
      <c r="A150" s="3"/>
      <c r="B150">
        <f t="shared" si="14"/>
        <v>111</v>
      </c>
      <c r="C150" t="s">
        <v>11</v>
      </c>
      <c r="D150">
        <f t="shared" si="15"/>
        <v>356</v>
      </c>
      <c r="E150" s="8" t="s">
        <v>592</v>
      </c>
      <c r="F150" t="s">
        <v>73</v>
      </c>
      <c r="G150">
        <v>0</v>
      </c>
      <c r="H150">
        <v>0</v>
      </c>
      <c r="I150">
        <v>0</v>
      </c>
      <c r="J150">
        <v>62</v>
      </c>
      <c r="K150">
        <v>49</v>
      </c>
      <c r="L150">
        <v>0</v>
      </c>
      <c r="M150">
        <f t="shared" si="13"/>
        <v>62</v>
      </c>
      <c r="N150" s="12" t="e">
        <f>IF(C150="D",VLOOKUP(M150,[0]!D_NDL,2,TRUE),VLOOKUP(M150,[0]!H_NDL,4,TRUE))</f>
        <v>#N/A</v>
      </c>
      <c r="O150">
        <f t="shared" si="16"/>
        <v>1</v>
      </c>
      <c r="P150" s="3" t="s">
        <v>353</v>
      </c>
      <c r="Q150" s="15">
        <f t="shared" si="17"/>
        <v>18.5</v>
      </c>
    </row>
    <row r="151" spans="1:17" ht="12.75">
      <c r="A151" s="3" t="s">
        <v>354</v>
      </c>
      <c r="B151">
        <f t="shared" si="14"/>
        <v>110</v>
      </c>
      <c r="C151" t="s">
        <v>11</v>
      </c>
      <c r="D151">
        <f t="shared" si="15"/>
        <v>357</v>
      </c>
      <c r="E151" s="8" t="s">
        <v>103</v>
      </c>
      <c r="F151" t="s">
        <v>41</v>
      </c>
      <c r="G151">
        <v>36</v>
      </c>
      <c r="H151">
        <v>35</v>
      </c>
      <c r="I151">
        <v>39</v>
      </c>
      <c r="J151">
        <v>0</v>
      </c>
      <c r="K151">
        <v>0</v>
      </c>
      <c r="L151">
        <v>0</v>
      </c>
      <c r="M151">
        <f t="shared" si="13"/>
        <v>39</v>
      </c>
      <c r="N151" s="12" t="e">
        <f>IF(C151="D",VLOOKUP(M151,[0]!D_NDL,2,TRUE),VLOOKUP(M151,[0]!H_NDL,4,TRUE))</f>
        <v>#N/A</v>
      </c>
      <c r="O151">
        <f t="shared" si="16"/>
        <v>1</v>
      </c>
      <c r="P151" s="3" t="s">
        <v>354</v>
      </c>
      <c r="Q151" s="15">
        <f t="shared" si="17"/>
        <v>18.333333333333332</v>
      </c>
    </row>
    <row r="152" spans="1:17" ht="12.75">
      <c r="A152" s="3" t="s">
        <v>355</v>
      </c>
      <c r="B152">
        <f t="shared" si="14"/>
        <v>106</v>
      </c>
      <c r="C152" t="s">
        <v>11</v>
      </c>
      <c r="D152">
        <f t="shared" si="15"/>
        <v>361</v>
      </c>
      <c r="E152" s="8" t="s">
        <v>160</v>
      </c>
      <c r="F152" t="s">
        <v>157</v>
      </c>
      <c r="G152">
        <v>0</v>
      </c>
      <c r="H152">
        <v>0</v>
      </c>
      <c r="I152">
        <v>0</v>
      </c>
      <c r="J152">
        <v>53</v>
      </c>
      <c r="K152">
        <v>53</v>
      </c>
      <c r="L152">
        <v>0</v>
      </c>
      <c r="M152">
        <f>IF(ISBLANK(F132),0,MAX(G152,H152,I152,J152,K152,L152))</f>
        <v>53</v>
      </c>
      <c r="N152" s="12" t="e">
        <f>IF(C152="D",VLOOKUP(M152,[0]!D_NDL,2,TRUE),VLOOKUP(M152,[0]!H_NDL,4,TRUE))</f>
        <v>#N/A</v>
      </c>
      <c r="O152">
        <f t="shared" si="16"/>
        <v>1</v>
      </c>
      <c r="P152" s="3" t="s">
        <v>355</v>
      </c>
      <c r="Q152" s="15">
        <f t="shared" si="17"/>
        <v>17.666666666666668</v>
      </c>
    </row>
    <row r="153" spans="1:17" ht="12.75">
      <c r="A153" s="3" t="s">
        <v>438</v>
      </c>
      <c r="B153">
        <f t="shared" si="14"/>
        <v>102</v>
      </c>
      <c r="C153" t="s">
        <v>11</v>
      </c>
      <c r="D153">
        <f t="shared" si="15"/>
        <v>365</v>
      </c>
      <c r="E153" s="8" t="s">
        <v>128</v>
      </c>
      <c r="F153" t="s">
        <v>86</v>
      </c>
      <c r="G153">
        <v>0</v>
      </c>
      <c r="H153">
        <v>49</v>
      </c>
      <c r="I153">
        <v>0</v>
      </c>
      <c r="J153">
        <v>0</v>
      </c>
      <c r="K153">
        <v>53</v>
      </c>
      <c r="L153">
        <v>0</v>
      </c>
      <c r="M153">
        <f t="shared" si="13"/>
        <v>53</v>
      </c>
      <c r="N153" s="12" t="e">
        <f>IF(C153="D",VLOOKUP(M153,[0]!D_NDL,2,TRUE),VLOOKUP(M153,[0]!H_NDL,4,TRUE))</f>
        <v>#N/A</v>
      </c>
      <c r="O153">
        <f t="shared" si="16"/>
        <v>1</v>
      </c>
      <c r="P153" s="3" t="s">
        <v>438</v>
      </c>
      <c r="Q153" s="15">
        <f t="shared" si="17"/>
        <v>17</v>
      </c>
    </row>
    <row r="154" spans="1:17" ht="12.75">
      <c r="A154" s="3"/>
      <c r="B154">
        <f t="shared" si="14"/>
        <v>102</v>
      </c>
      <c r="C154" t="s">
        <v>11</v>
      </c>
      <c r="D154">
        <f t="shared" si="15"/>
        <v>365</v>
      </c>
      <c r="E154" s="8" t="s">
        <v>277</v>
      </c>
      <c r="F154" t="s">
        <v>188</v>
      </c>
      <c r="G154">
        <v>0</v>
      </c>
      <c r="H154">
        <v>47</v>
      </c>
      <c r="I154">
        <v>0</v>
      </c>
      <c r="J154">
        <v>0</v>
      </c>
      <c r="K154">
        <v>0</v>
      </c>
      <c r="L154">
        <v>55</v>
      </c>
      <c r="M154">
        <f t="shared" si="13"/>
        <v>55</v>
      </c>
      <c r="N154" s="12" t="e">
        <f>IF(C154="D",VLOOKUP(M154,[0]!D_NDL,2,TRUE),VLOOKUP(M154,[0]!H_NDL,4,TRUE))</f>
        <v>#N/A</v>
      </c>
      <c r="O154">
        <f t="shared" si="16"/>
        <v>1</v>
      </c>
      <c r="P154" s="3" t="s">
        <v>439</v>
      </c>
      <c r="Q154" s="15">
        <f t="shared" si="17"/>
        <v>17</v>
      </c>
    </row>
    <row r="155" spans="1:17" ht="12.75">
      <c r="A155" s="3" t="s">
        <v>440</v>
      </c>
      <c r="B155">
        <f t="shared" si="14"/>
        <v>101</v>
      </c>
      <c r="C155" t="s">
        <v>11</v>
      </c>
      <c r="D155">
        <f t="shared" si="15"/>
        <v>366</v>
      </c>
      <c r="E155" s="8" t="s">
        <v>311</v>
      </c>
      <c r="F155" t="s">
        <v>265</v>
      </c>
      <c r="G155">
        <v>45</v>
      </c>
      <c r="H155">
        <v>0</v>
      </c>
      <c r="I155">
        <v>56</v>
      </c>
      <c r="J155">
        <v>0</v>
      </c>
      <c r="K155">
        <v>0</v>
      </c>
      <c r="L155">
        <v>0</v>
      </c>
      <c r="M155">
        <f t="shared" si="13"/>
        <v>56</v>
      </c>
      <c r="N155" s="12" t="e">
        <f>IF(C155="D",VLOOKUP(M155,[0]!D_NDL,2,TRUE),VLOOKUP(M155,[0]!H_NDL,4,TRUE))</f>
        <v>#N/A</v>
      </c>
      <c r="O155">
        <f t="shared" si="16"/>
        <v>1</v>
      </c>
      <c r="P155" s="3" t="s">
        <v>440</v>
      </c>
      <c r="Q155" s="15">
        <f t="shared" si="17"/>
        <v>16.833333333333332</v>
      </c>
    </row>
    <row r="156" spans="1:17" ht="12.75">
      <c r="A156" s="3"/>
      <c r="B156">
        <f t="shared" si="14"/>
        <v>101</v>
      </c>
      <c r="C156" t="s">
        <v>11</v>
      </c>
      <c r="D156">
        <f t="shared" si="15"/>
        <v>366</v>
      </c>
      <c r="E156" s="8" t="s">
        <v>289</v>
      </c>
      <c r="F156" t="s">
        <v>264</v>
      </c>
      <c r="G156">
        <v>0</v>
      </c>
      <c r="H156">
        <v>48</v>
      </c>
      <c r="I156">
        <v>0</v>
      </c>
      <c r="J156">
        <v>0</v>
      </c>
      <c r="K156">
        <v>53</v>
      </c>
      <c r="L156">
        <v>0</v>
      </c>
      <c r="M156">
        <f t="shared" si="13"/>
        <v>53</v>
      </c>
      <c r="N156" s="12" t="e">
        <f>IF(C156="D",VLOOKUP(M156,[0]!D_NDL,2,TRUE),VLOOKUP(M156,[0]!H_NDL,4,TRUE))</f>
        <v>#N/A</v>
      </c>
      <c r="O156">
        <f t="shared" si="16"/>
        <v>1</v>
      </c>
      <c r="P156" s="3" t="s">
        <v>441</v>
      </c>
      <c r="Q156" s="15">
        <f t="shared" si="17"/>
        <v>16.833333333333332</v>
      </c>
    </row>
    <row r="157" spans="1:17" ht="12.75">
      <c r="A157" s="3" t="s">
        <v>442</v>
      </c>
      <c r="B157">
        <f t="shared" si="14"/>
        <v>100</v>
      </c>
      <c r="C157" t="s">
        <v>11</v>
      </c>
      <c r="D157">
        <f t="shared" si="15"/>
        <v>367</v>
      </c>
      <c r="E157" s="8" t="s">
        <v>291</v>
      </c>
      <c r="F157" t="s">
        <v>264</v>
      </c>
      <c r="G157">
        <v>50</v>
      </c>
      <c r="H157">
        <v>0</v>
      </c>
      <c r="I157">
        <v>0</v>
      </c>
      <c r="J157">
        <v>50</v>
      </c>
      <c r="K157">
        <v>0</v>
      </c>
      <c r="L157">
        <v>0</v>
      </c>
      <c r="M157">
        <f t="shared" si="13"/>
        <v>50</v>
      </c>
      <c r="N157" s="12" t="e">
        <f>IF(C157="D",VLOOKUP(M157,[0]!D_NDL,2,TRUE),VLOOKUP(M157,[0]!H_NDL,4,TRUE))</f>
        <v>#N/A</v>
      </c>
      <c r="O157">
        <f t="shared" si="16"/>
        <v>1</v>
      </c>
      <c r="P157" s="3" t="s">
        <v>442</v>
      </c>
      <c r="Q157" s="15">
        <f t="shared" si="17"/>
        <v>16.666666666666668</v>
      </c>
    </row>
    <row r="158" spans="1:17" ht="12.75">
      <c r="A158" s="3"/>
      <c r="B158">
        <f t="shared" si="14"/>
        <v>100</v>
      </c>
      <c r="C158" t="s">
        <v>11</v>
      </c>
      <c r="D158">
        <f t="shared" si="15"/>
        <v>367</v>
      </c>
      <c r="E158" s="8" t="s">
        <v>85</v>
      </c>
      <c r="F158" t="s">
        <v>86</v>
      </c>
      <c r="G158">
        <v>48</v>
      </c>
      <c r="H158">
        <v>0</v>
      </c>
      <c r="I158">
        <v>0</v>
      </c>
      <c r="J158">
        <v>52</v>
      </c>
      <c r="K158">
        <v>0</v>
      </c>
      <c r="L158">
        <v>0</v>
      </c>
      <c r="M158">
        <f t="shared" si="13"/>
        <v>52</v>
      </c>
      <c r="N158" s="12" t="e">
        <f>IF(C158="D",VLOOKUP(M158,[0]!D_NDL,2,TRUE),VLOOKUP(M158,[0]!H_NDL,4,TRUE))</f>
        <v>#N/A</v>
      </c>
      <c r="O158">
        <f t="shared" si="16"/>
        <v>1</v>
      </c>
      <c r="P158" s="3" t="s">
        <v>443</v>
      </c>
      <c r="Q158" s="15">
        <f t="shared" si="17"/>
        <v>16.666666666666668</v>
      </c>
    </row>
    <row r="159" spans="1:17" ht="12.75">
      <c r="A159" s="3"/>
      <c r="B159">
        <f t="shared" si="14"/>
        <v>100</v>
      </c>
      <c r="C159" t="s">
        <v>11</v>
      </c>
      <c r="D159">
        <f t="shared" si="15"/>
        <v>367</v>
      </c>
      <c r="E159" s="8" t="s">
        <v>122</v>
      </c>
      <c r="F159" t="s">
        <v>50</v>
      </c>
      <c r="G159">
        <v>0</v>
      </c>
      <c r="H159">
        <v>0</v>
      </c>
      <c r="I159">
        <v>0</v>
      </c>
      <c r="J159">
        <v>49</v>
      </c>
      <c r="K159">
        <v>0</v>
      </c>
      <c r="L159">
        <v>51</v>
      </c>
      <c r="M159">
        <f t="shared" si="13"/>
        <v>51</v>
      </c>
      <c r="N159" s="12" t="e">
        <f>IF(C159="D",VLOOKUP(M159,[0]!D_NDL,2,TRUE),VLOOKUP(M159,[0]!H_NDL,4,TRUE))</f>
        <v>#N/A</v>
      </c>
      <c r="O159">
        <f t="shared" si="16"/>
        <v>1</v>
      </c>
      <c r="P159" s="3" t="s">
        <v>444</v>
      </c>
      <c r="Q159" s="15">
        <f t="shared" si="17"/>
        <v>16.666666666666668</v>
      </c>
    </row>
    <row r="160" spans="1:17" ht="12.75">
      <c r="A160" s="3" t="s">
        <v>445</v>
      </c>
      <c r="B160">
        <f t="shared" si="14"/>
        <v>94</v>
      </c>
      <c r="C160" t="s">
        <v>11</v>
      </c>
      <c r="D160">
        <f t="shared" si="15"/>
        <v>373</v>
      </c>
      <c r="E160" s="8" t="s">
        <v>292</v>
      </c>
      <c r="F160" t="s">
        <v>264</v>
      </c>
      <c r="G160">
        <v>0</v>
      </c>
      <c r="H160">
        <v>49</v>
      </c>
      <c r="I160">
        <v>45</v>
      </c>
      <c r="J160">
        <v>0</v>
      </c>
      <c r="K160">
        <v>0</v>
      </c>
      <c r="L160">
        <v>0</v>
      </c>
      <c r="M160">
        <f>IF(ISBLANK(F160),0,MAX(G160,H160,I160,J160,K160,L160))</f>
        <v>49</v>
      </c>
      <c r="N160" s="12" t="e">
        <f>IF(C160="D",VLOOKUP(M160,[0]!D_NDL,2,TRUE),VLOOKUP(M160,[0]!H_NDL,4,TRUE))</f>
        <v>#N/A</v>
      </c>
      <c r="O160">
        <f t="shared" si="16"/>
        <v>1</v>
      </c>
      <c r="P160" s="3" t="s">
        <v>445</v>
      </c>
      <c r="Q160" s="15">
        <f t="shared" si="17"/>
        <v>15.666666666666666</v>
      </c>
    </row>
    <row r="161" spans="1:17" ht="12.75">
      <c r="A161" s="3" t="s">
        <v>446</v>
      </c>
      <c r="B161">
        <f t="shared" si="14"/>
        <v>90</v>
      </c>
      <c r="C161" t="s">
        <v>11</v>
      </c>
      <c r="D161">
        <f t="shared" si="15"/>
        <v>377</v>
      </c>
      <c r="E161" s="8" t="s">
        <v>279</v>
      </c>
      <c r="F161" t="s">
        <v>188</v>
      </c>
      <c r="G161">
        <v>0</v>
      </c>
      <c r="H161">
        <v>53</v>
      </c>
      <c r="I161">
        <v>37</v>
      </c>
      <c r="J161">
        <v>0</v>
      </c>
      <c r="K161">
        <v>0</v>
      </c>
      <c r="L161">
        <v>0</v>
      </c>
      <c r="M161">
        <f t="shared" si="13"/>
        <v>53</v>
      </c>
      <c r="N161" s="12" t="e">
        <f>IF(C161="D",VLOOKUP(M161,[0]!D_NDL,2,TRUE),VLOOKUP(M161,[0]!H_NDL,4,TRUE))</f>
        <v>#N/A</v>
      </c>
      <c r="O161">
        <f t="shared" si="16"/>
        <v>1</v>
      </c>
      <c r="P161" s="3" t="s">
        <v>446</v>
      </c>
      <c r="Q161" s="15">
        <f t="shared" si="17"/>
        <v>15</v>
      </c>
    </row>
    <row r="162" spans="1:17" ht="12.75">
      <c r="A162" s="3" t="s">
        <v>447</v>
      </c>
      <c r="B162">
        <f t="shared" si="14"/>
        <v>88</v>
      </c>
      <c r="C162" t="s">
        <v>11</v>
      </c>
      <c r="D162">
        <f t="shared" si="15"/>
        <v>379</v>
      </c>
      <c r="E162" s="8" t="s">
        <v>290</v>
      </c>
      <c r="F162" t="s">
        <v>264</v>
      </c>
      <c r="G162">
        <v>42</v>
      </c>
      <c r="H162">
        <v>0</v>
      </c>
      <c r="I162">
        <v>46</v>
      </c>
      <c r="J162">
        <v>0</v>
      </c>
      <c r="K162">
        <v>0</v>
      </c>
      <c r="L162">
        <v>0</v>
      </c>
      <c r="M162">
        <f t="shared" si="13"/>
        <v>46</v>
      </c>
      <c r="N162" s="12" t="e">
        <f>IF(C162="D",VLOOKUP(M162,[0]!D_NDL,2,TRUE),VLOOKUP(M162,[0]!H_NDL,4,TRUE))</f>
        <v>#N/A</v>
      </c>
      <c r="O162">
        <f t="shared" si="16"/>
        <v>1</v>
      </c>
      <c r="P162" s="3" t="s">
        <v>447</v>
      </c>
      <c r="Q162" s="15">
        <f t="shared" si="17"/>
        <v>14.666666666666666</v>
      </c>
    </row>
    <row r="163" spans="1:17" ht="12.75">
      <c r="A163" s="3" t="s">
        <v>448</v>
      </c>
      <c r="B163">
        <f t="shared" si="14"/>
        <v>76</v>
      </c>
      <c r="C163" t="s">
        <v>11</v>
      </c>
      <c r="D163">
        <f t="shared" si="15"/>
        <v>391</v>
      </c>
      <c r="E163" s="8" t="s">
        <v>559</v>
      </c>
      <c r="F163" t="s">
        <v>22</v>
      </c>
      <c r="G163">
        <v>0</v>
      </c>
      <c r="H163">
        <v>0</v>
      </c>
      <c r="I163">
        <v>34</v>
      </c>
      <c r="J163">
        <v>0</v>
      </c>
      <c r="K163">
        <v>42</v>
      </c>
      <c r="L163">
        <v>0</v>
      </c>
      <c r="M163">
        <f t="shared" si="13"/>
        <v>42</v>
      </c>
      <c r="N163" s="12" t="e">
        <f>IF(C163="D",VLOOKUP(M163,[0]!D_NDL,2,TRUE),VLOOKUP(M163,[0]!H_NDL,4,TRUE))</f>
        <v>#N/A</v>
      </c>
      <c r="O163">
        <f t="shared" si="16"/>
        <v>1</v>
      </c>
      <c r="P163" s="3" t="s">
        <v>448</v>
      </c>
      <c r="Q163" s="15">
        <f t="shared" si="17"/>
        <v>12.666666666666666</v>
      </c>
    </row>
    <row r="164" spans="1:17" ht="12.75">
      <c r="A164" s="3" t="s">
        <v>449</v>
      </c>
      <c r="B164">
        <f aca="true" t="shared" si="18" ref="B164:B196">G164+H164+I164+J164+K164+L164</f>
        <v>66</v>
      </c>
      <c r="C164" t="s">
        <v>11</v>
      </c>
      <c r="D164">
        <f t="shared" si="15"/>
        <v>401</v>
      </c>
      <c r="E164" s="8" t="s">
        <v>79</v>
      </c>
      <c r="F164" t="s">
        <v>41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66</v>
      </c>
      <c r="M164">
        <f t="shared" si="13"/>
        <v>66</v>
      </c>
      <c r="N164" s="12" t="e">
        <f>IF(C164="D",VLOOKUP(M164,[0]!D_NDL,2,TRUE),VLOOKUP(M164,[0]!H_NDL,4,TRUE))</f>
        <v>#N/A</v>
      </c>
      <c r="O164">
        <f t="shared" si="16"/>
        <v>1</v>
      </c>
      <c r="P164" s="3" t="s">
        <v>449</v>
      </c>
      <c r="Q164" s="15">
        <f t="shared" si="17"/>
        <v>11</v>
      </c>
    </row>
    <row r="165" spans="1:17" ht="12.75">
      <c r="A165" s="3" t="s">
        <v>450</v>
      </c>
      <c r="B165">
        <f t="shared" si="18"/>
        <v>64</v>
      </c>
      <c r="C165" t="s">
        <v>11</v>
      </c>
      <c r="D165">
        <f t="shared" si="15"/>
        <v>403</v>
      </c>
      <c r="E165" s="8" t="s">
        <v>56</v>
      </c>
      <c r="F165" t="s">
        <v>50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64</v>
      </c>
      <c r="M165">
        <f t="shared" si="13"/>
        <v>64</v>
      </c>
      <c r="N165" s="12" t="e">
        <f>IF(C165="D",VLOOKUP(M165,[0]!D_NDL,2,TRUE),VLOOKUP(M165,[0]!H_NDL,4,TRUE))</f>
        <v>#N/A</v>
      </c>
      <c r="O165">
        <f t="shared" si="16"/>
        <v>1</v>
      </c>
      <c r="P165" s="3" t="s">
        <v>450</v>
      </c>
      <c r="Q165" s="15">
        <f t="shared" si="17"/>
        <v>10.666666666666666</v>
      </c>
    </row>
    <row r="166" spans="1:17" ht="12.75">
      <c r="A166" s="3"/>
      <c r="B166" s="3">
        <f t="shared" si="18"/>
        <v>64</v>
      </c>
      <c r="D166" s="2">
        <f t="shared" si="15"/>
        <v>403</v>
      </c>
      <c r="E166" s="8" t="s">
        <v>593</v>
      </c>
      <c r="F166" t="s">
        <v>73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64</v>
      </c>
      <c r="M166">
        <v>0</v>
      </c>
      <c r="N166" s="12" t="e">
        <f>IF(C166="D",VLOOKUP(M166,[0]!D_NDL,2,TRUE),VLOOKUP(M166,[0]!H_NDL,4,TRUE))</f>
        <v>#N/A</v>
      </c>
      <c r="O166">
        <f t="shared" si="16"/>
        <v>1</v>
      </c>
      <c r="P166" s="3" t="s">
        <v>451</v>
      </c>
      <c r="Q166" s="15">
        <f t="shared" si="17"/>
        <v>10.666666666666666</v>
      </c>
    </row>
    <row r="167" spans="1:17" ht="12.75">
      <c r="A167" s="3" t="s">
        <v>452</v>
      </c>
      <c r="B167">
        <f t="shared" si="18"/>
        <v>60</v>
      </c>
      <c r="C167" t="s">
        <v>11</v>
      </c>
      <c r="D167">
        <f t="shared" si="15"/>
        <v>407</v>
      </c>
      <c r="E167" s="8" t="s">
        <v>115</v>
      </c>
      <c r="F167" t="s">
        <v>116</v>
      </c>
      <c r="G167">
        <v>0</v>
      </c>
      <c r="H167">
        <v>0</v>
      </c>
      <c r="I167">
        <v>0</v>
      </c>
      <c r="J167">
        <v>60</v>
      </c>
      <c r="K167">
        <v>0</v>
      </c>
      <c r="L167">
        <v>0</v>
      </c>
      <c r="M167">
        <f t="shared" si="13"/>
        <v>60</v>
      </c>
      <c r="N167" s="12" t="e">
        <f>IF(C167="D",VLOOKUP(M167,[0]!D_NDL,2,TRUE),VLOOKUP(M167,[0]!H_NDL,4,TRUE))</f>
        <v>#N/A</v>
      </c>
      <c r="O167">
        <f t="shared" si="16"/>
        <v>1</v>
      </c>
      <c r="P167" s="3" t="s">
        <v>452</v>
      </c>
      <c r="Q167" s="15">
        <f t="shared" si="17"/>
        <v>10</v>
      </c>
    </row>
    <row r="168" spans="1:17" ht="12.75">
      <c r="A168" s="3"/>
      <c r="B168">
        <f t="shared" si="18"/>
        <v>60</v>
      </c>
      <c r="C168" t="s">
        <v>11</v>
      </c>
      <c r="D168">
        <f t="shared" si="15"/>
        <v>407</v>
      </c>
      <c r="E168" s="8" t="s">
        <v>231</v>
      </c>
      <c r="F168" t="s">
        <v>20</v>
      </c>
      <c r="G168">
        <v>0</v>
      </c>
      <c r="H168">
        <v>0</v>
      </c>
      <c r="I168">
        <v>0</v>
      </c>
      <c r="J168">
        <v>0</v>
      </c>
      <c r="K168">
        <v>60</v>
      </c>
      <c r="L168">
        <v>0</v>
      </c>
      <c r="M168">
        <f t="shared" si="13"/>
        <v>60</v>
      </c>
      <c r="N168" s="12" t="e">
        <f>IF(C168="D",VLOOKUP(M168,[0]!D_NDL,2,TRUE),VLOOKUP(M168,[0]!H_NDL,4,TRUE))</f>
        <v>#N/A</v>
      </c>
      <c r="O168">
        <f t="shared" si="16"/>
        <v>1</v>
      </c>
      <c r="P168" s="3" t="s">
        <v>453</v>
      </c>
      <c r="Q168" s="15">
        <f t="shared" si="17"/>
        <v>10</v>
      </c>
    </row>
    <row r="169" spans="1:17" ht="12.75">
      <c r="A169" s="3" t="s">
        <v>454</v>
      </c>
      <c r="B169">
        <f t="shared" si="18"/>
        <v>58</v>
      </c>
      <c r="C169" t="s">
        <v>11</v>
      </c>
      <c r="D169">
        <f t="shared" si="15"/>
        <v>409</v>
      </c>
      <c r="E169" s="8" t="s">
        <v>278</v>
      </c>
      <c r="F169" t="s">
        <v>188</v>
      </c>
      <c r="G169">
        <v>0</v>
      </c>
      <c r="H169">
        <v>0</v>
      </c>
      <c r="I169">
        <v>58</v>
      </c>
      <c r="J169">
        <v>0</v>
      </c>
      <c r="K169">
        <v>0</v>
      </c>
      <c r="L169">
        <v>0</v>
      </c>
      <c r="M169">
        <f t="shared" si="13"/>
        <v>58</v>
      </c>
      <c r="N169" s="12" t="e">
        <f>IF(C169="D",VLOOKUP(M169,[0]!D_NDL,2,TRUE),VLOOKUP(M169,[0]!H_NDL,4,TRUE))</f>
        <v>#N/A</v>
      </c>
      <c r="O169">
        <f t="shared" si="16"/>
        <v>1</v>
      </c>
      <c r="P169" s="3" t="s">
        <v>454</v>
      </c>
      <c r="Q169" s="15">
        <f t="shared" si="17"/>
        <v>9.666666666666666</v>
      </c>
    </row>
    <row r="170" spans="1:17" ht="12.75">
      <c r="A170" s="3" t="s">
        <v>455</v>
      </c>
      <c r="B170">
        <f t="shared" si="18"/>
        <v>56</v>
      </c>
      <c r="C170" t="s">
        <v>11</v>
      </c>
      <c r="D170">
        <f t="shared" si="15"/>
        <v>411</v>
      </c>
      <c r="E170" s="8" t="s">
        <v>239</v>
      </c>
      <c r="F170" t="s">
        <v>263</v>
      </c>
      <c r="G170">
        <v>0</v>
      </c>
      <c r="H170">
        <v>0</v>
      </c>
      <c r="I170">
        <v>0</v>
      </c>
      <c r="J170">
        <v>56</v>
      </c>
      <c r="K170">
        <v>0</v>
      </c>
      <c r="L170">
        <v>0</v>
      </c>
      <c r="M170">
        <f t="shared" si="13"/>
        <v>56</v>
      </c>
      <c r="N170" s="12" t="e">
        <f>IF(C170="D",VLOOKUP(M170,[0]!D_NDL,2,TRUE),VLOOKUP(M170,[0]!H_NDL,4,TRUE))</f>
        <v>#N/A</v>
      </c>
      <c r="O170">
        <f t="shared" si="16"/>
        <v>1</v>
      </c>
      <c r="P170" s="3" t="s">
        <v>455</v>
      </c>
      <c r="Q170" s="15">
        <f t="shared" si="17"/>
        <v>9.333333333333334</v>
      </c>
    </row>
    <row r="171" spans="1:17" ht="12.75">
      <c r="A171" s="3"/>
      <c r="B171">
        <f t="shared" si="18"/>
        <v>56</v>
      </c>
      <c r="C171" t="s">
        <v>11</v>
      </c>
      <c r="D171">
        <f t="shared" si="15"/>
        <v>411</v>
      </c>
      <c r="E171" s="8" t="s">
        <v>205</v>
      </c>
      <c r="F171" t="s">
        <v>45</v>
      </c>
      <c r="G171">
        <v>0</v>
      </c>
      <c r="H171">
        <v>0</v>
      </c>
      <c r="I171">
        <v>0</v>
      </c>
      <c r="J171">
        <v>0</v>
      </c>
      <c r="K171">
        <v>56</v>
      </c>
      <c r="L171">
        <v>0</v>
      </c>
      <c r="M171">
        <f t="shared" si="13"/>
        <v>56</v>
      </c>
      <c r="N171" s="12" t="e">
        <f>IF(C171="D",VLOOKUP(M171,[0]!D_NDL,2,TRUE),VLOOKUP(M171,[0]!H_NDL,4,TRUE))</f>
        <v>#N/A</v>
      </c>
      <c r="O171">
        <f t="shared" si="16"/>
        <v>1</v>
      </c>
      <c r="P171" s="3" t="s">
        <v>461</v>
      </c>
      <c r="Q171" s="15">
        <f t="shared" si="17"/>
        <v>9.333333333333334</v>
      </c>
    </row>
    <row r="172" spans="1:17" ht="12.75">
      <c r="A172" s="3" t="s">
        <v>456</v>
      </c>
      <c r="B172">
        <f t="shared" si="18"/>
        <v>53</v>
      </c>
      <c r="C172" t="s">
        <v>11</v>
      </c>
      <c r="D172">
        <f t="shared" si="15"/>
        <v>414</v>
      </c>
      <c r="E172" s="8" t="s">
        <v>323</v>
      </c>
      <c r="F172" t="s">
        <v>315</v>
      </c>
      <c r="G172">
        <v>53</v>
      </c>
      <c r="H172">
        <v>0</v>
      </c>
      <c r="I172">
        <v>0</v>
      </c>
      <c r="J172">
        <v>0</v>
      </c>
      <c r="K172">
        <v>0</v>
      </c>
      <c r="L172">
        <v>0</v>
      </c>
      <c r="M172">
        <f aca="true" t="shared" si="19" ref="M172:M188">IF(ISBLANK(F172),0,MAX(G172,H172,I172,J172,K172,L172))</f>
        <v>53</v>
      </c>
      <c r="N172" s="12" t="e">
        <f>IF(C172="D",VLOOKUP(M172,[0]!D_NDL,2,TRUE),VLOOKUP(M172,[0]!H_NDL,4,TRUE))</f>
        <v>#N/A</v>
      </c>
      <c r="O172">
        <f t="shared" si="16"/>
        <v>1</v>
      </c>
      <c r="P172" s="3" t="s">
        <v>456</v>
      </c>
      <c r="Q172" s="15">
        <f t="shared" si="17"/>
        <v>8.833333333333334</v>
      </c>
    </row>
    <row r="173" spans="1:17" ht="12.75">
      <c r="A173" s="3" t="s">
        <v>457</v>
      </c>
      <c r="B173">
        <f t="shared" si="18"/>
        <v>52</v>
      </c>
      <c r="C173" t="s">
        <v>11</v>
      </c>
      <c r="D173">
        <f t="shared" si="15"/>
        <v>415</v>
      </c>
      <c r="E173" s="8" t="s">
        <v>94</v>
      </c>
      <c r="F173" t="s">
        <v>86</v>
      </c>
      <c r="G173">
        <v>52</v>
      </c>
      <c r="H173">
        <v>0</v>
      </c>
      <c r="I173">
        <v>0</v>
      </c>
      <c r="J173">
        <v>0</v>
      </c>
      <c r="K173">
        <v>0</v>
      </c>
      <c r="L173">
        <v>0</v>
      </c>
      <c r="M173">
        <f t="shared" si="19"/>
        <v>52</v>
      </c>
      <c r="N173" s="12" t="e">
        <f>IF(C173="D",VLOOKUP(M173,[0]!D_NDL,2,TRUE),VLOOKUP(M173,[0]!H_NDL,4,TRUE))</f>
        <v>#N/A</v>
      </c>
      <c r="O173">
        <f t="shared" si="16"/>
        <v>1</v>
      </c>
      <c r="P173" s="3" t="s">
        <v>457</v>
      </c>
      <c r="Q173" s="15">
        <f t="shared" si="17"/>
        <v>8.666666666666666</v>
      </c>
    </row>
    <row r="174" spans="1:17" ht="12.75">
      <c r="A174" s="3" t="s">
        <v>458</v>
      </c>
      <c r="B174">
        <f t="shared" si="18"/>
        <v>50</v>
      </c>
      <c r="C174" t="s">
        <v>11</v>
      </c>
      <c r="D174">
        <f t="shared" si="15"/>
        <v>417</v>
      </c>
      <c r="E174" s="8" t="s">
        <v>582</v>
      </c>
      <c r="F174" t="s">
        <v>123</v>
      </c>
      <c r="G174">
        <v>50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f t="shared" si="19"/>
        <v>50</v>
      </c>
      <c r="N174" s="12" t="e">
        <f>IF(C174="D",VLOOKUP(M174,[0]!D_NDL,2,TRUE),VLOOKUP(M174,[0]!H_NDL,4,TRUE))</f>
        <v>#N/A</v>
      </c>
      <c r="O174">
        <f t="shared" si="16"/>
        <v>1</v>
      </c>
      <c r="P174" s="3" t="s">
        <v>458</v>
      </c>
      <c r="Q174" s="15">
        <f t="shared" si="17"/>
        <v>8.333333333333334</v>
      </c>
    </row>
    <row r="175" spans="1:17" ht="12.75">
      <c r="A175" s="3"/>
      <c r="B175">
        <f t="shared" si="18"/>
        <v>50</v>
      </c>
      <c r="C175" t="s">
        <v>11</v>
      </c>
      <c r="D175">
        <f t="shared" si="15"/>
        <v>417</v>
      </c>
      <c r="E175" s="8" t="s">
        <v>580</v>
      </c>
      <c r="F175" t="s">
        <v>86</v>
      </c>
      <c r="G175">
        <v>0</v>
      </c>
      <c r="H175">
        <v>50</v>
      </c>
      <c r="I175">
        <v>0</v>
      </c>
      <c r="J175">
        <v>0</v>
      </c>
      <c r="K175">
        <v>0</v>
      </c>
      <c r="L175">
        <v>0</v>
      </c>
      <c r="M175">
        <f t="shared" si="19"/>
        <v>50</v>
      </c>
      <c r="N175" s="12" t="e">
        <f>IF(C175="D",VLOOKUP(M175,[0]!D_NDL,2,TRUE),VLOOKUP(M175,[0]!H_NDL,4,TRUE))</f>
        <v>#N/A</v>
      </c>
      <c r="O175">
        <f t="shared" si="16"/>
        <v>1</v>
      </c>
      <c r="P175" s="3" t="s">
        <v>459</v>
      </c>
      <c r="Q175" s="15">
        <f t="shared" si="17"/>
        <v>8.333333333333334</v>
      </c>
    </row>
    <row r="176" spans="1:17" ht="12.75">
      <c r="A176" s="3"/>
      <c r="B176">
        <f t="shared" si="18"/>
        <v>50</v>
      </c>
      <c r="C176" t="s">
        <v>11</v>
      </c>
      <c r="D176">
        <f t="shared" si="15"/>
        <v>417</v>
      </c>
      <c r="E176" s="8" t="s">
        <v>102</v>
      </c>
      <c r="F176" t="s">
        <v>86</v>
      </c>
      <c r="G176">
        <v>0</v>
      </c>
      <c r="H176">
        <v>0</v>
      </c>
      <c r="I176">
        <v>0</v>
      </c>
      <c r="J176">
        <v>50</v>
      </c>
      <c r="K176">
        <v>0</v>
      </c>
      <c r="L176">
        <v>0</v>
      </c>
      <c r="M176">
        <f t="shared" si="19"/>
        <v>50</v>
      </c>
      <c r="N176" s="12" t="e">
        <f>IF(C176="D",VLOOKUP(M176,[0]!D_NDL,2,TRUE),VLOOKUP(M176,[0]!H_NDL,4,TRUE))</f>
        <v>#N/A</v>
      </c>
      <c r="O176">
        <f t="shared" si="16"/>
        <v>1</v>
      </c>
      <c r="P176" s="3" t="s">
        <v>460</v>
      </c>
      <c r="Q176" s="15">
        <f t="shared" si="17"/>
        <v>8.333333333333334</v>
      </c>
    </row>
    <row r="177" spans="1:17" ht="12.75">
      <c r="A177" s="3" t="s">
        <v>462</v>
      </c>
      <c r="B177">
        <f t="shared" si="18"/>
        <v>48</v>
      </c>
      <c r="C177" t="s">
        <v>11</v>
      </c>
      <c r="D177">
        <f t="shared" si="15"/>
        <v>419</v>
      </c>
      <c r="E177" s="8" t="s">
        <v>288</v>
      </c>
      <c r="F177" t="s">
        <v>264</v>
      </c>
      <c r="G177">
        <v>0</v>
      </c>
      <c r="H177">
        <v>0</v>
      </c>
      <c r="I177">
        <v>0</v>
      </c>
      <c r="J177">
        <v>48</v>
      </c>
      <c r="K177">
        <v>0</v>
      </c>
      <c r="L177">
        <v>0</v>
      </c>
      <c r="M177">
        <f t="shared" si="19"/>
        <v>48</v>
      </c>
      <c r="N177" s="12" t="e">
        <f>IF(C177="D",VLOOKUP(M177,[0]!D_NDL,2,TRUE),VLOOKUP(M177,[0]!H_NDL,4,TRUE))</f>
        <v>#N/A</v>
      </c>
      <c r="O177">
        <f t="shared" si="16"/>
        <v>1</v>
      </c>
      <c r="P177" s="3" t="s">
        <v>462</v>
      </c>
      <c r="Q177" s="15">
        <f t="shared" si="17"/>
        <v>8</v>
      </c>
    </row>
    <row r="178" spans="1:17" ht="12.75">
      <c r="A178" s="3" t="s">
        <v>463</v>
      </c>
      <c r="B178">
        <f t="shared" si="18"/>
        <v>43</v>
      </c>
      <c r="C178" t="s">
        <v>11</v>
      </c>
      <c r="D178">
        <f t="shared" si="15"/>
        <v>424</v>
      </c>
      <c r="E178" s="8" t="s">
        <v>271</v>
      </c>
      <c r="F178" t="s">
        <v>116</v>
      </c>
      <c r="G178">
        <v>43</v>
      </c>
      <c r="H178">
        <v>0</v>
      </c>
      <c r="I178">
        <v>0</v>
      </c>
      <c r="J178">
        <v>0</v>
      </c>
      <c r="K178">
        <v>0</v>
      </c>
      <c r="L178">
        <v>0</v>
      </c>
      <c r="M178">
        <f t="shared" si="19"/>
        <v>43</v>
      </c>
      <c r="N178" s="12" t="e">
        <f>IF(C178="D",VLOOKUP(M178,[0]!D_NDL,2,TRUE),VLOOKUP(M178,[0]!H_NDL,4,TRUE))</f>
        <v>#N/A</v>
      </c>
      <c r="O178">
        <f t="shared" si="16"/>
        <v>1</v>
      </c>
      <c r="P178" s="3" t="s">
        <v>463</v>
      </c>
      <c r="Q178" s="15">
        <f t="shared" si="17"/>
        <v>7.166666666666667</v>
      </c>
    </row>
    <row r="179" spans="1:17" ht="12.75">
      <c r="A179" s="3"/>
      <c r="B179" s="3">
        <f t="shared" si="18"/>
        <v>43</v>
      </c>
      <c r="D179" s="2">
        <f t="shared" si="15"/>
        <v>424</v>
      </c>
      <c r="E179" s="8" t="s">
        <v>603</v>
      </c>
      <c r="F179" t="s">
        <v>265</v>
      </c>
      <c r="G179">
        <v>0</v>
      </c>
      <c r="H179">
        <v>0</v>
      </c>
      <c r="I179">
        <v>0</v>
      </c>
      <c r="J179">
        <v>0</v>
      </c>
      <c r="K179">
        <v>43</v>
      </c>
      <c r="L179">
        <v>0</v>
      </c>
      <c r="M179">
        <f t="shared" si="19"/>
        <v>43</v>
      </c>
      <c r="N179" s="12" t="e">
        <f>IF(C179="D",VLOOKUP(M179,[0]!D_NDL,2,TRUE),VLOOKUP(M179,[0]!H_NDL,4,TRUE))</f>
        <v>#N/A</v>
      </c>
      <c r="O179">
        <f t="shared" si="16"/>
        <v>1</v>
      </c>
      <c r="P179" s="3" t="s">
        <v>464</v>
      </c>
      <c r="Q179" s="15">
        <f t="shared" si="17"/>
        <v>7.166666666666667</v>
      </c>
    </row>
    <row r="180" spans="1:17" ht="12.75">
      <c r="A180" s="3" t="s">
        <v>465</v>
      </c>
      <c r="B180">
        <f t="shared" si="18"/>
        <v>36</v>
      </c>
      <c r="C180" t="s">
        <v>11</v>
      </c>
      <c r="D180">
        <f t="shared" si="15"/>
        <v>431</v>
      </c>
      <c r="E180" s="8" t="s">
        <v>238</v>
      </c>
      <c r="F180" t="s">
        <v>263</v>
      </c>
      <c r="G180">
        <v>36</v>
      </c>
      <c r="H180">
        <v>0</v>
      </c>
      <c r="I180">
        <v>0</v>
      </c>
      <c r="J180">
        <v>0</v>
      </c>
      <c r="K180">
        <v>0</v>
      </c>
      <c r="L180">
        <v>0</v>
      </c>
      <c r="M180">
        <f t="shared" si="19"/>
        <v>36</v>
      </c>
      <c r="N180" s="12" t="e">
        <f>IF(C180="D",VLOOKUP(M180,[0]!D_NDL,2,TRUE),VLOOKUP(M180,[0]!H_NDL,4,TRUE))</f>
        <v>#N/A</v>
      </c>
      <c r="O180">
        <f t="shared" si="16"/>
        <v>1</v>
      </c>
      <c r="P180" s="3" t="s">
        <v>465</v>
      </c>
      <c r="Q180" s="15">
        <f t="shared" si="17"/>
        <v>6</v>
      </c>
    </row>
    <row r="181" spans="1:17" ht="12.75">
      <c r="A181" s="3" t="s">
        <v>466</v>
      </c>
      <c r="B181">
        <f t="shared" si="18"/>
        <v>26</v>
      </c>
      <c r="C181" t="s">
        <v>11</v>
      </c>
      <c r="D181">
        <f t="shared" si="15"/>
        <v>441</v>
      </c>
      <c r="E181" s="8" t="s">
        <v>197</v>
      </c>
      <c r="F181" t="s">
        <v>123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26</v>
      </c>
      <c r="M181">
        <f t="shared" si="19"/>
        <v>26</v>
      </c>
      <c r="N181" s="12" t="e">
        <f>IF(C181="D",VLOOKUP(M181,[0]!D_NDL,2,TRUE),VLOOKUP(M181,[0]!H_NDL,4,TRUE))</f>
        <v>#N/A</v>
      </c>
      <c r="O181">
        <f t="shared" si="16"/>
        <v>1</v>
      </c>
      <c r="P181" s="3" t="s">
        <v>466</v>
      </c>
      <c r="Q181" s="15">
        <f t="shared" si="17"/>
        <v>4.333333333333333</v>
      </c>
    </row>
    <row r="182" spans="1:17" ht="12.75">
      <c r="A182" s="3" t="s">
        <v>467</v>
      </c>
      <c r="B182">
        <f t="shared" si="18"/>
        <v>0</v>
      </c>
      <c r="C182" t="s">
        <v>11</v>
      </c>
      <c r="D182">
        <f t="shared" si="15"/>
        <v>467</v>
      </c>
      <c r="E182" s="8" t="s">
        <v>49</v>
      </c>
      <c r="F182" t="s">
        <v>50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f t="shared" si="19"/>
        <v>0</v>
      </c>
      <c r="N182" s="12" t="e">
        <f>IF(C182="D",VLOOKUP(M182,[0]!D_NDL,2,TRUE),VLOOKUP(M182,[0]!H_NDL,4,TRUE))</f>
        <v>#N/A</v>
      </c>
      <c r="O182">
        <f t="shared" si="16"/>
        <v>1</v>
      </c>
      <c r="P182" s="3" t="s">
        <v>467</v>
      </c>
      <c r="Q182" s="15">
        <f t="shared" si="17"/>
        <v>0</v>
      </c>
    </row>
    <row r="183" spans="1:17" ht="12.75">
      <c r="A183" s="3"/>
      <c r="B183">
        <f t="shared" si="18"/>
        <v>0</v>
      </c>
      <c r="C183" t="s">
        <v>11</v>
      </c>
      <c r="D183">
        <f t="shared" si="15"/>
        <v>467</v>
      </c>
      <c r="E183" s="8" t="s">
        <v>567</v>
      </c>
      <c r="F183" t="s">
        <v>273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f t="shared" si="19"/>
        <v>0</v>
      </c>
      <c r="N183" s="12" t="e">
        <f>IF(C183="D",VLOOKUP(M183,[0]!D_NDL,2,TRUE),VLOOKUP(M183,[0]!H_NDL,4,TRUE))</f>
        <v>#N/A</v>
      </c>
      <c r="O183">
        <f t="shared" si="16"/>
        <v>1</v>
      </c>
      <c r="P183" s="3" t="s">
        <v>468</v>
      </c>
      <c r="Q183" s="15">
        <f t="shared" si="17"/>
        <v>0</v>
      </c>
    </row>
    <row r="184" spans="1:17" ht="12.75">
      <c r="A184" s="3"/>
      <c r="B184">
        <f t="shared" si="18"/>
        <v>0</v>
      </c>
      <c r="C184" t="s">
        <v>11</v>
      </c>
      <c r="D184">
        <f t="shared" si="15"/>
        <v>467</v>
      </c>
      <c r="E184" s="8" t="s">
        <v>87</v>
      </c>
      <c r="F184" t="s">
        <v>20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f t="shared" si="19"/>
        <v>0</v>
      </c>
      <c r="N184" s="12" t="e">
        <f>IF(C184="D",VLOOKUP(M184,[0]!D_NDL,2,TRUE),VLOOKUP(M184,[0]!H_NDL,4,TRUE))</f>
        <v>#N/A</v>
      </c>
      <c r="O184">
        <f t="shared" si="16"/>
        <v>1</v>
      </c>
      <c r="P184" s="3" t="s">
        <v>469</v>
      </c>
      <c r="Q184" s="15">
        <f t="shared" si="17"/>
        <v>0</v>
      </c>
    </row>
    <row r="185" spans="1:17" ht="12.75">
      <c r="A185" s="3"/>
      <c r="B185">
        <f t="shared" si="18"/>
        <v>0</v>
      </c>
      <c r="C185" t="s">
        <v>11</v>
      </c>
      <c r="D185">
        <f t="shared" si="15"/>
        <v>467</v>
      </c>
      <c r="E185" s="8" t="s">
        <v>240</v>
      </c>
      <c r="F185" t="s">
        <v>263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f t="shared" si="19"/>
        <v>0</v>
      </c>
      <c r="N185" s="12" t="e">
        <f>IF(C185="D",VLOOKUP(M185,[0]!D_NDL,2,TRUE),VLOOKUP(M185,[0]!H_NDL,4,TRUE))</f>
        <v>#N/A</v>
      </c>
      <c r="O185">
        <f t="shared" si="16"/>
        <v>1</v>
      </c>
      <c r="P185" s="3" t="s">
        <v>471</v>
      </c>
      <c r="Q185" s="15">
        <f t="shared" si="17"/>
        <v>0</v>
      </c>
    </row>
    <row r="186" spans="1:17" ht="12.75">
      <c r="A186" s="3"/>
      <c r="B186">
        <f t="shared" si="18"/>
        <v>0</v>
      </c>
      <c r="C186" t="s">
        <v>11</v>
      </c>
      <c r="D186">
        <f t="shared" si="15"/>
        <v>467</v>
      </c>
      <c r="E186" s="8" t="s">
        <v>322</v>
      </c>
      <c r="F186" t="s">
        <v>315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f t="shared" si="19"/>
        <v>0</v>
      </c>
      <c r="N186" s="12" t="e">
        <f>IF(C186="D",VLOOKUP(M186,[0]!D_NDL,2,TRUE),VLOOKUP(M186,[0]!H_NDL,4,TRUE))</f>
        <v>#N/A</v>
      </c>
      <c r="O186">
        <f t="shared" si="16"/>
        <v>1</v>
      </c>
      <c r="P186" s="3" t="s">
        <v>472</v>
      </c>
      <c r="Q186" s="15">
        <f t="shared" si="17"/>
        <v>0</v>
      </c>
    </row>
    <row r="187" spans="1:17" ht="12.75">
      <c r="A187" s="3"/>
      <c r="B187">
        <f t="shared" si="18"/>
        <v>0</v>
      </c>
      <c r="C187" t="s">
        <v>11</v>
      </c>
      <c r="D187">
        <f t="shared" si="15"/>
        <v>467</v>
      </c>
      <c r="E187" s="8" t="s">
        <v>234</v>
      </c>
      <c r="F187" t="s">
        <v>188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f t="shared" si="19"/>
        <v>0</v>
      </c>
      <c r="N187" s="12" t="e">
        <f>IF(C187="D",VLOOKUP(M187,[0]!D_NDL,2,TRUE),VLOOKUP(M187,[0]!H_NDL,4,TRUE))</f>
        <v>#N/A</v>
      </c>
      <c r="O187">
        <f t="shared" si="16"/>
        <v>1</v>
      </c>
      <c r="P187" s="3" t="s">
        <v>530</v>
      </c>
      <c r="Q187" s="15">
        <f t="shared" si="17"/>
        <v>0</v>
      </c>
    </row>
    <row r="188" spans="1:17" ht="12.75">
      <c r="A188" s="3"/>
      <c r="B188">
        <f t="shared" si="18"/>
        <v>0</v>
      </c>
      <c r="C188" t="s">
        <v>11</v>
      </c>
      <c r="D188">
        <f t="shared" si="15"/>
        <v>467</v>
      </c>
      <c r="E188" s="8" t="s">
        <v>529</v>
      </c>
      <c r="F188" t="s">
        <v>265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f t="shared" si="19"/>
        <v>0</v>
      </c>
      <c r="N188" s="12" t="e">
        <f>IF(C188="D",VLOOKUP(M188,[0]!D_NDL,2,TRUE),VLOOKUP(M188,[0]!H_NDL,4,TRUE))</f>
        <v>#N/A</v>
      </c>
      <c r="O188">
        <f t="shared" si="16"/>
        <v>1</v>
      </c>
      <c r="P188" s="3" t="s">
        <v>531</v>
      </c>
      <c r="Q188" s="15">
        <f t="shared" si="17"/>
        <v>0</v>
      </c>
    </row>
    <row r="189" spans="1:17" ht="12.75">
      <c r="A189" s="3"/>
      <c r="B189">
        <f t="shared" si="18"/>
        <v>0</v>
      </c>
      <c r="C189" t="s">
        <v>11</v>
      </c>
      <c r="D189">
        <f t="shared" si="15"/>
        <v>467</v>
      </c>
      <c r="E189" s="8" t="s">
        <v>308</v>
      </c>
      <c r="F189" t="s">
        <v>265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f t="shared" si="13"/>
        <v>0</v>
      </c>
      <c r="N189" s="12" t="e">
        <f>IF(C189="D",VLOOKUP(M189,[0]!D_NDL,2,TRUE),VLOOKUP(M189,[0]!H_NDL,4,TRUE))</f>
        <v>#N/A</v>
      </c>
      <c r="O189">
        <f t="shared" si="16"/>
        <v>1</v>
      </c>
      <c r="P189" s="3" t="s">
        <v>532</v>
      </c>
      <c r="Q189" s="15">
        <f t="shared" si="17"/>
        <v>0</v>
      </c>
    </row>
    <row r="190" spans="1:17" ht="12.75">
      <c r="A190" s="3"/>
      <c r="B190">
        <f t="shared" si="18"/>
        <v>0</v>
      </c>
      <c r="C190" t="s">
        <v>11</v>
      </c>
      <c r="D190">
        <f t="shared" si="15"/>
        <v>467</v>
      </c>
      <c r="E190" s="8" t="s">
        <v>95</v>
      </c>
      <c r="F190" t="s">
        <v>86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f t="shared" si="13"/>
        <v>0</v>
      </c>
      <c r="N190" s="12" t="e">
        <f>IF(C190="D",VLOOKUP(M190,[0]!D_NDL,2,TRUE),VLOOKUP(M190,[0]!H_NDL,4,TRUE))</f>
        <v>#N/A</v>
      </c>
      <c r="O190">
        <f t="shared" si="16"/>
        <v>1</v>
      </c>
      <c r="P190" s="3" t="s">
        <v>538</v>
      </c>
      <c r="Q190" s="15">
        <f t="shared" si="17"/>
        <v>0</v>
      </c>
    </row>
    <row r="191" spans="1:17" ht="12.75">
      <c r="A191" s="3"/>
      <c r="B191">
        <f t="shared" si="18"/>
        <v>0</v>
      </c>
      <c r="C191" t="s">
        <v>11</v>
      </c>
      <c r="D191">
        <f t="shared" si="15"/>
        <v>467</v>
      </c>
      <c r="E191" s="8" t="s">
        <v>519</v>
      </c>
      <c r="F191" t="s">
        <v>263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f>IF(ISBLANK(F191),0,MAX(G191,H191,I191,J191,K191,L191))</f>
        <v>0</v>
      </c>
      <c r="N191" s="12" t="e">
        <f>IF(C191="D",VLOOKUP(M191,[0]!D_NDL,2,TRUE),VLOOKUP(M191,[0]!H_NDL,4,TRUE))</f>
        <v>#N/A</v>
      </c>
      <c r="O191">
        <f t="shared" si="16"/>
        <v>1</v>
      </c>
      <c r="P191" s="3" t="s">
        <v>539</v>
      </c>
      <c r="Q191" s="15">
        <f t="shared" si="17"/>
        <v>0</v>
      </c>
    </row>
    <row r="192" spans="1:17" ht="12.75">
      <c r="A192" s="3"/>
      <c r="B192">
        <f t="shared" si="18"/>
        <v>0</v>
      </c>
      <c r="C192" t="s">
        <v>11</v>
      </c>
      <c r="D192">
        <f t="shared" si="15"/>
        <v>467</v>
      </c>
      <c r="E192" s="8" t="s">
        <v>576</v>
      </c>
      <c r="F192" t="s">
        <v>263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f t="shared" si="13"/>
        <v>0</v>
      </c>
      <c r="N192" s="12" t="e">
        <f>IF(C192="D",VLOOKUP(M192,[0]!D_NDL,2,TRUE),VLOOKUP(M192,[0]!H_NDL,4,TRUE))</f>
        <v>#N/A</v>
      </c>
      <c r="O192">
        <f t="shared" si="16"/>
        <v>1</v>
      </c>
      <c r="P192" s="3" t="s">
        <v>540</v>
      </c>
      <c r="Q192" s="15">
        <f t="shared" si="17"/>
        <v>0</v>
      </c>
    </row>
    <row r="193" spans="1:17" ht="12.75">
      <c r="A193" s="3"/>
      <c r="B193">
        <f t="shared" si="18"/>
        <v>0</v>
      </c>
      <c r="C193" t="s">
        <v>11</v>
      </c>
      <c r="D193">
        <f t="shared" si="15"/>
        <v>467</v>
      </c>
      <c r="E193" s="8" t="s">
        <v>556</v>
      </c>
      <c r="F193" t="s">
        <v>315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f>IF(ISBLANK(F193),0,MAX(G193,H193,I193,J193,K193,L193))</f>
        <v>0</v>
      </c>
      <c r="N193" s="12" t="e">
        <f>IF(C193="D",VLOOKUP(M193,[0]!D_NDL,2,TRUE),VLOOKUP(M193,[0]!H_NDL,4,TRUE))</f>
        <v>#N/A</v>
      </c>
      <c r="O193">
        <f t="shared" si="16"/>
        <v>1</v>
      </c>
      <c r="P193" s="3" t="s">
        <v>541</v>
      </c>
      <c r="Q193" s="15">
        <f t="shared" si="17"/>
        <v>0</v>
      </c>
    </row>
    <row r="194" spans="1:17" ht="12.75">
      <c r="A194" s="3"/>
      <c r="B194">
        <f t="shared" si="18"/>
        <v>0</v>
      </c>
      <c r="C194" t="s">
        <v>11</v>
      </c>
      <c r="D194">
        <f t="shared" si="15"/>
        <v>467</v>
      </c>
      <c r="E194" s="8" t="s">
        <v>470</v>
      </c>
      <c r="F194" t="s">
        <v>29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f>IF(ISBLANK(F194),0,MAX(G194,H194,I194,J194,K194,L194))</f>
        <v>0</v>
      </c>
      <c r="N194" s="12" t="e">
        <f>IF(C194="D",VLOOKUP(M194,[0]!D_NDL,2,TRUE),VLOOKUP(M194,[0]!H_NDL,4,TRUE))</f>
        <v>#N/A</v>
      </c>
      <c r="O194">
        <f t="shared" si="16"/>
        <v>1</v>
      </c>
      <c r="P194" s="3" t="s">
        <v>542</v>
      </c>
      <c r="Q194" s="15">
        <f t="shared" si="17"/>
        <v>0</v>
      </c>
    </row>
    <row r="195" spans="2:17" ht="12.75">
      <c r="B195">
        <f t="shared" si="18"/>
        <v>0</v>
      </c>
      <c r="C195" t="s">
        <v>11</v>
      </c>
      <c r="D195">
        <f t="shared" si="15"/>
        <v>467</v>
      </c>
      <c r="E195" s="8" t="s">
        <v>100</v>
      </c>
      <c r="F195" t="s">
        <v>21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f>IF(ISBLANK(F195),0,MAX(G195,H195,I195,J195,K195,L195))</f>
        <v>0</v>
      </c>
      <c r="N195" s="12" t="e">
        <f>IF(C195="D",VLOOKUP(M195,[0]!D_NDL,2,TRUE),VLOOKUP(M195,[0]!H_NDL,4,TRUE))</f>
        <v>#N/A</v>
      </c>
      <c r="O195">
        <f t="shared" si="16"/>
        <v>1</v>
      </c>
      <c r="Q195" s="15">
        <f t="shared" si="17"/>
        <v>0</v>
      </c>
    </row>
    <row r="196" spans="2:17" ht="12.75">
      <c r="B196">
        <f t="shared" si="18"/>
        <v>0</v>
      </c>
      <c r="C196" t="s">
        <v>11</v>
      </c>
      <c r="D196">
        <f t="shared" si="15"/>
        <v>467</v>
      </c>
      <c r="E196" s="8" t="s">
        <v>195</v>
      </c>
      <c r="F196" t="s">
        <v>157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f>IF(ISBLANK(#REF!),0,MAX(G196,H196,I196,J196,K196,L196))</f>
        <v>0</v>
      </c>
      <c r="N196" s="12" t="e">
        <f>IF(C196="D",VLOOKUP(M196,[0]!D_NDL,2,TRUE),VLOOKUP(M196,[0]!H_NDL,4,TRUE))</f>
        <v>#N/A</v>
      </c>
      <c r="O196">
        <f t="shared" si="16"/>
        <v>1</v>
      </c>
      <c r="Q196" s="15">
        <f t="shared" si="17"/>
        <v>0</v>
      </c>
    </row>
    <row r="197" spans="2:17" ht="12.75">
      <c r="B197">
        <f aca="true" t="shared" si="20" ref="B197:B215">G197+H197+I197+J197+K197+L197</f>
        <v>0</v>
      </c>
      <c r="C197" t="s">
        <v>11</v>
      </c>
      <c r="D197">
        <f aca="true" t="shared" si="21" ref="D197:D215">$B$5-B197</f>
        <v>467</v>
      </c>
      <c r="E197" s="8" t="s">
        <v>105</v>
      </c>
      <c r="F197" t="s">
        <v>21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f aca="true" t="shared" si="22" ref="M197:M208">IF(ISBLANK(F197),0,MAX(G197,H197,I197,J197,K197,L197))</f>
        <v>0</v>
      </c>
      <c r="N197" s="12" t="e">
        <f>IF(C197="D",VLOOKUP(M197,[0]!D_NDL,2,TRUE),VLOOKUP(M197,[0]!H_NDL,4,TRUE))</f>
        <v>#N/A</v>
      </c>
      <c r="O197">
        <f aca="true" t="shared" si="23" ref="O197:O215">IF(COUNT(G197:L197)=6,1,0)</f>
        <v>1</v>
      </c>
      <c r="Q197" s="15">
        <f t="shared" si="17"/>
        <v>0</v>
      </c>
    </row>
    <row r="198" spans="2:17" ht="12.75">
      <c r="B198">
        <f t="shared" si="20"/>
        <v>0</v>
      </c>
      <c r="C198" t="s">
        <v>11</v>
      </c>
      <c r="D198">
        <f t="shared" si="21"/>
        <v>467</v>
      </c>
      <c r="E198" s="8" t="s">
        <v>232</v>
      </c>
      <c r="F198" t="s">
        <v>123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f t="shared" si="22"/>
        <v>0</v>
      </c>
      <c r="N198" s="12" t="e">
        <f>IF(C198="D",VLOOKUP(M198,[0]!D_NDL,2,TRUE),VLOOKUP(M198,[0]!H_NDL,4,TRUE))</f>
        <v>#N/A</v>
      </c>
      <c r="O198">
        <f t="shared" si="23"/>
        <v>1</v>
      </c>
      <c r="Q198" s="15">
        <f aca="true" t="shared" si="24" ref="Q198:Q215">(G198+H198+I198+J198+K198+L198)/6</f>
        <v>0</v>
      </c>
    </row>
    <row r="199" spans="2:17" ht="12.75">
      <c r="B199">
        <f t="shared" si="20"/>
        <v>0</v>
      </c>
      <c r="C199" t="s">
        <v>11</v>
      </c>
      <c r="D199">
        <f t="shared" si="21"/>
        <v>467</v>
      </c>
      <c r="E199" s="8" t="s">
        <v>572</v>
      </c>
      <c r="F199" t="s">
        <v>568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f t="shared" si="22"/>
        <v>0</v>
      </c>
      <c r="N199" s="12" t="e">
        <f>IF(C199="D",VLOOKUP(M199,[0]!D_NDL,2,TRUE),VLOOKUP(M199,[0]!H_NDL,4,TRUE))</f>
        <v>#N/A</v>
      </c>
      <c r="O199">
        <f t="shared" si="23"/>
        <v>1</v>
      </c>
      <c r="Q199" s="15">
        <f t="shared" si="24"/>
        <v>0</v>
      </c>
    </row>
    <row r="200" spans="2:17" ht="12.75">
      <c r="B200">
        <f t="shared" si="20"/>
        <v>0</v>
      </c>
      <c r="C200" t="s">
        <v>11</v>
      </c>
      <c r="D200">
        <f t="shared" si="21"/>
        <v>467</v>
      </c>
      <c r="E200" s="8" t="s">
        <v>324</v>
      </c>
      <c r="F200" t="s">
        <v>315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f t="shared" si="22"/>
        <v>0</v>
      </c>
      <c r="N200" s="12" t="e">
        <f>IF(C200="D",VLOOKUP(M200,[0]!D_NDL,2,TRUE),VLOOKUP(M200,[0]!H_NDL,4,TRUE))</f>
        <v>#N/A</v>
      </c>
      <c r="O200">
        <f t="shared" si="23"/>
        <v>1</v>
      </c>
      <c r="Q200" s="15">
        <f t="shared" si="24"/>
        <v>0</v>
      </c>
    </row>
    <row r="201" spans="2:17" ht="12.75">
      <c r="B201">
        <f t="shared" si="20"/>
        <v>0</v>
      </c>
      <c r="C201" t="s">
        <v>11</v>
      </c>
      <c r="D201">
        <f t="shared" si="21"/>
        <v>467</v>
      </c>
      <c r="E201" s="8" t="s">
        <v>120</v>
      </c>
      <c r="F201" t="s">
        <v>38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f t="shared" si="22"/>
        <v>0</v>
      </c>
      <c r="N201" s="12" t="e">
        <f>IF(C201="D",VLOOKUP(M201,[0]!D_NDL,2,TRUE),VLOOKUP(M201,[0]!H_NDL,4,TRUE))</f>
        <v>#N/A</v>
      </c>
      <c r="O201">
        <f t="shared" si="23"/>
        <v>1</v>
      </c>
      <c r="Q201" s="15">
        <f t="shared" si="24"/>
        <v>0</v>
      </c>
    </row>
    <row r="202" spans="2:17" ht="12.75">
      <c r="B202">
        <f t="shared" si="20"/>
        <v>0</v>
      </c>
      <c r="C202" t="s">
        <v>11</v>
      </c>
      <c r="D202">
        <f t="shared" si="21"/>
        <v>467</v>
      </c>
      <c r="E202" s="8" t="s">
        <v>127</v>
      </c>
      <c r="F202" t="s">
        <v>65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f t="shared" si="22"/>
        <v>0</v>
      </c>
      <c r="N202" s="12" t="e">
        <f>IF(C202="D",VLOOKUP(M202,[0]!D_NDL,2,TRUE),VLOOKUP(M202,[0]!H_NDL,4,TRUE))</f>
        <v>#N/A</v>
      </c>
      <c r="O202">
        <f t="shared" si="23"/>
        <v>1</v>
      </c>
      <c r="Q202" s="15">
        <f t="shared" si="24"/>
        <v>0</v>
      </c>
    </row>
    <row r="203" spans="2:17" ht="12.75">
      <c r="B203">
        <f t="shared" si="20"/>
        <v>0</v>
      </c>
      <c r="C203" t="s">
        <v>11</v>
      </c>
      <c r="D203">
        <f t="shared" si="21"/>
        <v>467</v>
      </c>
      <c r="E203" s="8" t="s">
        <v>101</v>
      </c>
      <c r="F203" t="s">
        <v>86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f t="shared" si="22"/>
        <v>0</v>
      </c>
      <c r="N203" s="12" t="e">
        <f>IF(C203="D",VLOOKUP(M203,[0]!D_NDL,2,TRUE),VLOOKUP(M203,[0]!H_NDL,4,TRUE))</f>
        <v>#N/A</v>
      </c>
      <c r="O203">
        <f t="shared" si="23"/>
        <v>1</v>
      </c>
      <c r="Q203" s="15">
        <f t="shared" si="24"/>
        <v>0</v>
      </c>
    </row>
    <row r="204" spans="2:17" ht="12.75">
      <c r="B204">
        <f t="shared" si="20"/>
        <v>0</v>
      </c>
      <c r="C204" t="s">
        <v>11</v>
      </c>
      <c r="D204">
        <f t="shared" si="21"/>
        <v>467</v>
      </c>
      <c r="E204" s="8" t="s">
        <v>96</v>
      </c>
      <c r="F204" t="s">
        <v>38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f t="shared" si="22"/>
        <v>0</v>
      </c>
      <c r="N204" s="12" t="e">
        <f>IF(C204="D",VLOOKUP(M204,[0]!D_NDL,2,TRUE),VLOOKUP(M204,[0]!H_NDL,4,TRUE))</f>
        <v>#N/A</v>
      </c>
      <c r="O204">
        <f t="shared" si="23"/>
        <v>1</v>
      </c>
      <c r="Q204" s="15">
        <f t="shared" si="24"/>
        <v>0</v>
      </c>
    </row>
    <row r="205" spans="2:17" ht="12.75">
      <c r="B205">
        <f t="shared" si="20"/>
        <v>0</v>
      </c>
      <c r="C205" t="s">
        <v>11</v>
      </c>
      <c r="D205">
        <f t="shared" si="21"/>
        <v>467</v>
      </c>
      <c r="E205" s="8" t="s">
        <v>104</v>
      </c>
      <c r="F205" t="s">
        <v>41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f t="shared" si="22"/>
        <v>0</v>
      </c>
      <c r="N205" s="12" t="e">
        <f>IF(C205="D",VLOOKUP(M205,[0]!D_NDL,2,TRUE),VLOOKUP(M205,[0]!H_NDL,4,TRUE))</f>
        <v>#N/A</v>
      </c>
      <c r="O205">
        <f t="shared" si="23"/>
        <v>1</v>
      </c>
      <c r="Q205" s="15">
        <f t="shared" si="24"/>
        <v>0</v>
      </c>
    </row>
    <row r="206" spans="2:17" ht="12.75">
      <c r="B206">
        <f t="shared" si="20"/>
        <v>0</v>
      </c>
      <c r="C206" t="s">
        <v>11</v>
      </c>
      <c r="D206">
        <f t="shared" si="21"/>
        <v>467</v>
      </c>
      <c r="E206" s="8" t="s">
        <v>203</v>
      </c>
      <c r="F206" t="s">
        <v>45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f t="shared" si="22"/>
        <v>0</v>
      </c>
      <c r="N206" s="12" t="e">
        <f>IF(C206="D",VLOOKUP(M206,[0]!D_NDL,2,TRUE),VLOOKUP(M206,[0]!H_NDL,4,TRUE))</f>
        <v>#N/A</v>
      </c>
      <c r="O206">
        <f t="shared" si="23"/>
        <v>1</v>
      </c>
      <c r="Q206" s="15">
        <f t="shared" si="24"/>
        <v>0</v>
      </c>
    </row>
    <row r="207" spans="2:17" ht="12.75">
      <c r="B207">
        <f t="shared" si="20"/>
        <v>0</v>
      </c>
      <c r="C207" t="s">
        <v>11</v>
      </c>
      <c r="D207">
        <f t="shared" si="21"/>
        <v>467</v>
      </c>
      <c r="E207" s="8" t="s">
        <v>313</v>
      </c>
      <c r="F207" t="s">
        <v>265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f t="shared" si="22"/>
        <v>0</v>
      </c>
      <c r="N207" s="12" t="e">
        <f>IF(C207="D",VLOOKUP(M207,[0]!D_NDL,2,TRUE),VLOOKUP(M207,[0]!H_NDL,4,TRUE))</f>
        <v>#N/A</v>
      </c>
      <c r="O207">
        <f t="shared" si="23"/>
        <v>1</v>
      </c>
      <c r="Q207" s="15">
        <f t="shared" si="24"/>
        <v>0</v>
      </c>
    </row>
    <row r="208" spans="2:17" ht="12.75">
      <c r="B208">
        <f t="shared" si="20"/>
        <v>0</v>
      </c>
      <c r="C208" t="s">
        <v>11</v>
      </c>
      <c r="D208">
        <f t="shared" si="21"/>
        <v>467</v>
      </c>
      <c r="E208" s="8" t="s">
        <v>213</v>
      </c>
      <c r="F208" t="s">
        <v>188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f t="shared" si="22"/>
        <v>0</v>
      </c>
      <c r="N208" s="12" t="e">
        <f>IF(C208="D",VLOOKUP(M208,[0]!D_NDL,2,TRUE),VLOOKUP(M208,[0]!H_NDL,4,TRUE))</f>
        <v>#N/A</v>
      </c>
      <c r="O208">
        <f t="shared" si="23"/>
        <v>1</v>
      </c>
      <c r="Q208" s="15">
        <f t="shared" si="24"/>
        <v>0</v>
      </c>
    </row>
    <row r="209" spans="2:17" ht="12.75">
      <c r="B209">
        <f t="shared" si="20"/>
        <v>0</v>
      </c>
      <c r="C209" t="s">
        <v>11</v>
      </c>
      <c r="D209">
        <f t="shared" si="21"/>
        <v>467</v>
      </c>
      <c r="E209" s="8" t="s">
        <v>301</v>
      </c>
      <c r="F209" t="s">
        <v>135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f>IF(ISBLANK(F189),0,MAX(G209,H209,I209,J209,K209,L209))</f>
        <v>0</v>
      </c>
      <c r="N209" s="12" t="e">
        <f>IF(C209="D",VLOOKUP(M209,[0]!D_NDL,2,TRUE),VLOOKUP(M209,[0]!H_NDL,4,TRUE))</f>
        <v>#N/A</v>
      </c>
      <c r="O209">
        <f t="shared" si="23"/>
        <v>1</v>
      </c>
      <c r="Q209" s="15">
        <f t="shared" si="24"/>
        <v>0</v>
      </c>
    </row>
    <row r="210" spans="2:17" ht="12.75">
      <c r="B210">
        <f t="shared" si="20"/>
        <v>0</v>
      </c>
      <c r="C210" t="s">
        <v>11</v>
      </c>
      <c r="D210">
        <f t="shared" si="21"/>
        <v>467</v>
      </c>
      <c r="E210" s="8" t="s">
        <v>212</v>
      </c>
      <c r="F210" t="s">
        <v>188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f>IF(ISBLANK(F190),0,MAX(G210,H210,I210,J210,K210,L210))</f>
        <v>0</v>
      </c>
      <c r="N210" s="12" t="e">
        <f>IF(C210="D",VLOOKUP(M210,[0]!D_NDL,2,TRUE),VLOOKUP(M210,[0]!H_NDL,4,TRUE))</f>
        <v>#N/A</v>
      </c>
      <c r="O210">
        <f t="shared" si="23"/>
        <v>1</v>
      </c>
      <c r="Q210" s="15">
        <f t="shared" si="24"/>
        <v>0</v>
      </c>
    </row>
    <row r="211" spans="2:17" ht="12.75">
      <c r="B211">
        <f t="shared" si="20"/>
        <v>0</v>
      </c>
      <c r="C211" t="s">
        <v>11</v>
      </c>
      <c r="D211">
        <f t="shared" si="21"/>
        <v>467</v>
      </c>
      <c r="E211" s="8" t="s">
        <v>565</v>
      </c>
      <c r="F211" t="s">
        <v>264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f>IF(ISBLANK(F211),0,MAX(G211,H211,I211,J211,K211,L211))</f>
        <v>0</v>
      </c>
      <c r="N211" s="12" t="e">
        <f>IF(C211="D",VLOOKUP(M211,[0]!D_NDL,2,TRUE),VLOOKUP(M211,[0]!H_NDL,4,TRUE))</f>
        <v>#N/A</v>
      </c>
      <c r="O211">
        <f t="shared" si="23"/>
        <v>1</v>
      </c>
      <c r="Q211" s="15">
        <f t="shared" si="24"/>
        <v>0</v>
      </c>
    </row>
    <row r="212" spans="2:17" ht="12.75">
      <c r="B212">
        <f t="shared" si="20"/>
        <v>0</v>
      </c>
      <c r="C212" t="s">
        <v>11</v>
      </c>
      <c r="D212">
        <f t="shared" si="21"/>
        <v>467</v>
      </c>
      <c r="E212" s="8" t="s">
        <v>202</v>
      </c>
      <c r="F212" t="s">
        <v>73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f>IF(ISBLANK(F212),0,MAX(G212,H212,I212,J212,K212,L212))</f>
        <v>0</v>
      </c>
      <c r="N212" s="12" t="e">
        <f>IF(C212="D",VLOOKUP(M212,[0]!D_NDL,2,TRUE),VLOOKUP(M212,[0]!H_NDL,4,TRUE))</f>
        <v>#N/A</v>
      </c>
      <c r="O212">
        <f t="shared" si="23"/>
        <v>1</v>
      </c>
      <c r="Q212" s="15">
        <f t="shared" si="24"/>
        <v>0</v>
      </c>
    </row>
    <row r="213" spans="2:17" ht="12.75">
      <c r="B213">
        <f t="shared" si="20"/>
        <v>0</v>
      </c>
      <c r="C213" t="s">
        <v>11</v>
      </c>
      <c r="D213">
        <f t="shared" si="21"/>
        <v>467</v>
      </c>
      <c r="E213" s="8" t="s">
        <v>312</v>
      </c>
      <c r="F213" t="s">
        <v>265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f>IF(ISBLANK(F213),0,MAX(G213,H213,I213,J213,K213,L213))</f>
        <v>0</v>
      </c>
      <c r="N213" s="12" t="e">
        <f>IF(C213="D",VLOOKUP(M213,[0]!D_NDL,2,TRUE),VLOOKUP(M213,[0]!H_NDL,4,TRUE))</f>
        <v>#N/A</v>
      </c>
      <c r="O213">
        <f t="shared" si="23"/>
        <v>1</v>
      </c>
      <c r="Q213" s="15">
        <f t="shared" si="24"/>
        <v>0</v>
      </c>
    </row>
    <row r="214" spans="2:17" ht="12.75">
      <c r="B214">
        <f t="shared" si="20"/>
        <v>0</v>
      </c>
      <c r="C214" t="s">
        <v>11</v>
      </c>
      <c r="D214">
        <f t="shared" si="21"/>
        <v>467</v>
      </c>
      <c r="E214" s="8"/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f>IF(ISBLANK(F214),0,MAX(G214,H214,I214,J214,K214,L214))</f>
        <v>0</v>
      </c>
      <c r="N214" s="12" t="e">
        <f>IF(C214="D",VLOOKUP(M214,[0]!D_NDL,2,TRUE),VLOOKUP(M214,[0]!H_NDL,4,TRUE))</f>
        <v>#N/A</v>
      </c>
      <c r="O214">
        <f t="shared" si="23"/>
        <v>1</v>
      </c>
      <c r="Q214" s="15">
        <f t="shared" si="24"/>
        <v>0</v>
      </c>
    </row>
    <row r="215" spans="2:17" ht="12.75">
      <c r="B215">
        <f t="shared" si="20"/>
        <v>0</v>
      </c>
      <c r="C215" t="s">
        <v>11</v>
      </c>
      <c r="D215">
        <f t="shared" si="21"/>
        <v>467</v>
      </c>
      <c r="E215" s="8"/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f>IF(ISBLANK(F215),0,MAX(G215,H215,I215,J215,K215,L215))</f>
        <v>0</v>
      </c>
      <c r="N215" s="12" t="e">
        <f>IF(C215="D",VLOOKUP(M215,[0]!D_NDL,2,TRUE),VLOOKUP(M215,[0]!H_NDL,4,TRUE))</f>
        <v>#N/A</v>
      </c>
      <c r="O215">
        <f t="shared" si="23"/>
        <v>1</v>
      </c>
      <c r="Q215" s="15">
        <f t="shared" si="24"/>
        <v>0</v>
      </c>
    </row>
    <row r="216" spans="2:5" ht="12.75">
      <c r="B216">
        <v>209</v>
      </c>
      <c r="C216"/>
      <c r="D216" t="s">
        <v>220</v>
      </c>
      <c r="E216" s="8"/>
    </row>
    <row r="218" spans="2:5" ht="12.75">
      <c r="B218">
        <f>SUM(B4:B209)</f>
        <v>45768</v>
      </c>
      <c r="C218"/>
      <c r="D218" t="s">
        <v>222</v>
      </c>
      <c r="E218" s="8"/>
    </row>
    <row r="220" spans="2:5" ht="12.75">
      <c r="B220">
        <f>B218+EinzelD!B53+EinzelDamenMixed!B67+'EinzelHerrenMixed '!B74</f>
        <v>85871</v>
      </c>
      <c r="C220"/>
      <c r="D220" t="s">
        <v>221</v>
      </c>
      <c r="E220" s="8"/>
    </row>
    <row r="222" spans="2:5" ht="12.75">
      <c r="B222">
        <v>248</v>
      </c>
      <c r="C222"/>
      <c r="D222" t="s">
        <v>600</v>
      </c>
      <c r="E222" s="8"/>
    </row>
  </sheetData>
  <autoFilter ref="B4:N216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pane ySplit="4" topLeftCell="BM5" activePane="bottomLeft" state="frozen"/>
      <selection pane="topLeft" activeCell="A1" sqref="A1"/>
      <selection pane="bottomLeft" activeCell="Q5" sqref="Q5"/>
    </sheetView>
  </sheetViews>
  <sheetFormatPr defaultColWidth="11.421875" defaultRowHeight="12.75"/>
  <cols>
    <col min="1" max="1" width="4.28125" style="0" customWidth="1"/>
    <col min="2" max="2" width="5.8515625" style="3" customWidth="1"/>
    <col min="3" max="3" width="3.7109375" style="1" hidden="1" customWidth="1"/>
    <col min="4" max="4" width="4.28125" style="2" customWidth="1"/>
    <col min="5" max="5" width="23.421875" style="0" customWidth="1"/>
    <col min="6" max="6" width="17.421875" style="0" customWidth="1"/>
    <col min="7" max="13" width="4.7109375" style="0" customWidth="1"/>
    <col min="14" max="14" width="9.140625" style="1" customWidth="1"/>
  </cols>
  <sheetData>
    <row r="1" spans="2:14" ht="30" customHeight="1">
      <c r="B1" s="19" t="s">
        <v>549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20" t="s">
        <v>473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VLOOKUP(COUNT(G5:L5),TagTab,2,FALSE)</f>
        <v>6. Durchgang: 03./04.Februar 2007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177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16" t="s">
        <v>604</v>
      </c>
    </row>
    <row r="5" spans="1:18" ht="12" customHeight="1">
      <c r="A5" s="1" t="s">
        <v>182</v>
      </c>
      <c r="B5" s="3">
        <f aca="true" t="shared" si="0" ref="B5:B57">G5+H5+I5+J5+K5+L5</f>
        <v>469</v>
      </c>
      <c r="C5" t="s">
        <v>12</v>
      </c>
      <c r="D5">
        <f aca="true" t="shared" si="1" ref="D5:D57">$B$5-B5</f>
        <v>0</v>
      </c>
      <c r="E5" s="8" t="s">
        <v>262</v>
      </c>
      <c r="F5" t="s">
        <v>20</v>
      </c>
      <c r="G5">
        <v>76</v>
      </c>
      <c r="H5">
        <v>78</v>
      </c>
      <c r="I5">
        <v>75</v>
      </c>
      <c r="J5">
        <v>67</v>
      </c>
      <c r="K5">
        <v>84</v>
      </c>
      <c r="L5">
        <v>89</v>
      </c>
      <c r="M5">
        <f aca="true" t="shared" si="2" ref="M5:M54">IF(ISBLANK(F5),0,MAX(G5,H5,I5,J5,K5,L5))</f>
        <v>89</v>
      </c>
      <c r="N5" s="10" t="str">
        <f>IF(C5="D",VLOOKUP(M5,EinzelDamenMixed!D_NDL,2,TRUE),VLOOKUP(M5,EinzelDamenMixed!D_NDL,2,TRUE))</f>
        <v>gold</v>
      </c>
      <c r="O5">
        <f>IF(COUNT(G5:L5)=6,1,0)</f>
        <v>1</v>
      </c>
      <c r="P5" s="1" t="s">
        <v>182</v>
      </c>
      <c r="Q5" s="15">
        <f>(G5+H5+I5+J5+K5+L5)/6</f>
        <v>78.16666666666667</v>
      </c>
      <c r="R5" s="15"/>
    </row>
    <row r="6" spans="1:17" ht="12.75">
      <c r="A6" s="1" t="s">
        <v>183</v>
      </c>
      <c r="B6" s="3">
        <f t="shared" si="0"/>
        <v>451</v>
      </c>
      <c r="C6" t="s">
        <v>12</v>
      </c>
      <c r="D6">
        <f t="shared" si="1"/>
        <v>18</v>
      </c>
      <c r="E6" s="8" t="s">
        <v>478</v>
      </c>
      <c r="F6" t="s">
        <v>21</v>
      </c>
      <c r="G6">
        <v>76</v>
      </c>
      <c r="H6">
        <v>63</v>
      </c>
      <c r="I6">
        <v>64</v>
      </c>
      <c r="J6">
        <v>94</v>
      </c>
      <c r="K6">
        <v>78</v>
      </c>
      <c r="L6">
        <v>76</v>
      </c>
      <c r="M6">
        <f>IF(ISBLANK(#REF!),0,MAX(G6,H6,I6,J6,K6,L6))</f>
        <v>94</v>
      </c>
      <c r="N6" s="10" t="str">
        <f>IF(C6="D",VLOOKUP(M6,EinzelDamenMixed!D_NDL,2,TRUE),VLOOKUP(M6,EinzelDamenMixed!D_NDL,2,TRUE))</f>
        <v>gold</v>
      </c>
      <c r="O6">
        <f aca="true" t="shared" si="3" ref="O6:O57">IF(COUNT(G6:L6)=6,1,0)</f>
        <v>1</v>
      </c>
      <c r="P6" s="1" t="s">
        <v>183</v>
      </c>
      <c r="Q6" s="15">
        <f aca="true" t="shared" si="4" ref="Q6:Q57">(G6+H6+I6+J6+K6+L6)/6</f>
        <v>75.16666666666667</v>
      </c>
    </row>
    <row r="7" spans="1:17" ht="12.75">
      <c r="A7" s="1" t="s">
        <v>184</v>
      </c>
      <c r="B7" s="3">
        <f t="shared" si="0"/>
        <v>423</v>
      </c>
      <c r="C7" t="s">
        <v>12</v>
      </c>
      <c r="D7">
        <f t="shared" si="1"/>
        <v>46</v>
      </c>
      <c r="E7" s="8" t="s">
        <v>584</v>
      </c>
      <c r="F7" t="s">
        <v>150</v>
      </c>
      <c r="G7">
        <v>66</v>
      </c>
      <c r="H7">
        <v>74</v>
      </c>
      <c r="I7">
        <v>65</v>
      </c>
      <c r="J7">
        <v>68</v>
      </c>
      <c r="K7">
        <v>79</v>
      </c>
      <c r="L7">
        <v>71</v>
      </c>
      <c r="M7">
        <f t="shared" si="2"/>
        <v>79</v>
      </c>
      <c r="N7" s="10" t="str">
        <f>IF(C7="D",VLOOKUP(M7,EinzelDamenMixed!D_NDL,2,TRUE),VLOOKUP(M7,EinzelDamenMixed!D_NDL,2,TRUE))</f>
        <v>bronze</v>
      </c>
      <c r="O7">
        <f t="shared" si="3"/>
        <v>1</v>
      </c>
      <c r="P7" s="1" t="s">
        <v>184</v>
      </c>
      <c r="Q7" s="15">
        <f t="shared" si="4"/>
        <v>70.5</v>
      </c>
    </row>
    <row r="8" spans="1:17" ht="12.75">
      <c r="A8" s="1" t="s">
        <v>133</v>
      </c>
      <c r="B8" s="3">
        <f t="shared" si="0"/>
        <v>399</v>
      </c>
      <c r="C8" t="s">
        <v>12</v>
      </c>
      <c r="D8">
        <f t="shared" si="1"/>
        <v>70</v>
      </c>
      <c r="E8" s="8" t="s">
        <v>24</v>
      </c>
      <c r="F8" t="s">
        <v>20</v>
      </c>
      <c r="G8">
        <v>67</v>
      </c>
      <c r="H8">
        <v>68</v>
      </c>
      <c r="I8">
        <v>70</v>
      </c>
      <c r="J8">
        <v>60</v>
      </c>
      <c r="K8">
        <v>70</v>
      </c>
      <c r="L8">
        <v>64</v>
      </c>
      <c r="M8">
        <f t="shared" si="2"/>
        <v>70</v>
      </c>
      <c r="N8" s="12" t="e">
        <f>IF(C8="D",VLOOKUP(M8,EinzelDamenMixed!D_NDL,2,TRUE),VLOOKUP(M8,EinzelDamenMixed!D_NDL,2,TRUE))</f>
        <v>#N/A</v>
      </c>
      <c r="O8">
        <f t="shared" si="3"/>
        <v>1</v>
      </c>
      <c r="P8" s="1" t="s">
        <v>133</v>
      </c>
      <c r="Q8" s="15">
        <f t="shared" si="4"/>
        <v>66.5</v>
      </c>
    </row>
    <row r="9" spans="1:17" ht="12.75">
      <c r="A9" s="1" t="s">
        <v>134</v>
      </c>
      <c r="B9" s="3">
        <f t="shared" si="0"/>
        <v>396</v>
      </c>
      <c r="C9" t="s">
        <v>12</v>
      </c>
      <c r="D9">
        <f t="shared" si="1"/>
        <v>73</v>
      </c>
      <c r="E9" s="8" t="s">
        <v>474</v>
      </c>
      <c r="F9" t="s">
        <v>22</v>
      </c>
      <c r="G9">
        <v>60</v>
      </c>
      <c r="H9">
        <v>63</v>
      </c>
      <c r="I9">
        <v>79</v>
      </c>
      <c r="J9">
        <v>59</v>
      </c>
      <c r="K9">
        <v>63</v>
      </c>
      <c r="L9">
        <v>72</v>
      </c>
      <c r="M9">
        <f t="shared" si="2"/>
        <v>79</v>
      </c>
      <c r="N9" s="10" t="str">
        <f>IF(C9="D",VLOOKUP(M9,EinzelDamenMixed!D_NDL,2,TRUE),VLOOKUP(M9,EinzelDamenMixed!D_NDL,2,TRUE))</f>
        <v>bronze</v>
      </c>
      <c r="O9">
        <f t="shared" si="3"/>
        <v>1</v>
      </c>
      <c r="P9" s="1" t="s">
        <v>134</v>
      </c>
      <c r="Q9" s="15">
        <f t="shared" si="4"/>
        <v>66</v>
      </c>
    </row>
    <row r="10" spans="1:17" ht="12.75">
      <c r="A10" s="1"/>
      <c r="B10" s="3">
        <f t="shared" si="0"/>
        <v>396</v>
      </c>
      <c r="C10" t="s">
        <v>12</v>
      </c>
      <c r="D10">
        <f t="shared" si="1"/>
        <v>73</v>
      </c>
      <c r="E10" s="8" t="s">
        <v>27</v>
      </c>
      <c r="F10" t="s">
        <v>20</v>
      </c>
      <c r="G10">
        <v>58</v>
      </c>
      <c r="H10">
        <v>84</v>
      </c>
      <c r="I10">
        <v>56</v>
      </c>
      <c r="J10">
        <v>53</v>
      </c>
      <c r="K10">
        <v>73</v>
      </c>
      <c r="L10">
        <v>72</v>
      </c>
      <c r="M10">
        <f t="shared" si="2"/>
        <v>84</v>
      </c>
      <c r="N10" s="10" t="str">
        <f>IF(C10="D",VLOOKUP(M10,EinzelDamenMixed!D_NDL,2,TRUE),VLOOKUP(M10,EinzelDamenMixed!D_NDL,2,TRUE))</f>
        <v>silber</v>
      </c>
      <c r="O10">
        <f t="shared" si="3"/>
        <v>1</v>
      </c>
      <c r="P10" s="1" t="s">
        <v>170</v>
      </c>
      <c r="Q10" s="15">
        <f t="shared" si="4"/>
        <v>66</v>
      </c>
    </row>
    <row r="11" spans="1:17" ht="12.75">
      <c r="A11" s="1" t="s">
        <v>178</v>
      </c>
      <c r="B11" s="3">
        <f t="shared" si="0"/>
        <v>373</v>
      </c>
      <c r="C11" t="s">
        <v>12</v>
      </c>
      <c r="D11">
        <f t="shared" si="1"/>
        <v>96</v>
      </c>
      <c r="E11" s="8" t="s">
        <v>477</v>
      </c>
      <c r="F11" t="s">
        <v>135</v>
      </c>
      <c r="G11">
        <v>61</v>
      </c>
      <c r="H11">
        <v>70</v>
      </c>
      <c r="I11">
        <v>51</v>
      </c>
      <c r="J11">
        <v>65</v>
      </c>
      <c r="K11">
        <v>71</v>
      </c>
      <c r="L11">
        <v>55</v>
      </c>
      <c r="M11">
        <f t="shared" si="2"/>
        <v>71</v>
      </c>
      <c r="N11" s="12" t="e">
        <f>IF(C11="D",VLOOKUP(M11,EinzelDamenMixed!D_NDL,2,TRUE),VLOOKUP(M11,EinzelDamenMixed!D_NDL,2,TRUE))</f>
        <v>#N/A</v>
      </c>
      <c r="O11">
        <f t="shared" si="3"/>
        <v>1</v>
      </c>
      <c r="P11" s="1" t="s">
        <v>178</v>
      </c>
      <c r="Q11" s="15">
        <f t="shared" si="4"/>
        <v>62.166666666666664</v>
      </c>
    </row>
    <row r="12" spans="1:17" ht="12.75">
      <c r="A12" s="1"/>
      <c r="B12" s="3">
        <f t="shared" si="0"/>
        <v>373</v>
      </c>
      <c r="C12"/>
      <c r="D12">
        <f t="shared" si="1"/>
        <v>96</v>
      </c>
      <c r="E12" s="8" t="s">
        <v>485</v>
      </c>
      <c r="F12" t="s">
        <v>480</v>
      </c>
      <c r="G12">
        <v>65</v>
      </c>
      <c r="H12">
        <v>66</v>
      </c>
      <c r="I12">
        <v>64</v>
      </c>
      <c r="J12">
        <v>53</v>
      </c>
      <c r="K12">
        <v>66</v>
      </c>
      <c r="L12">
        <v>59</v>
      </c>
      <c r="M12">
        <f t="shared" si="2"/>
        <v>66</v>
      </c>
      <c r="N12" s="12" t="e">
        <f>IF(C12="D",VLOOKUP(M12,EinzelDamenMixed!D_NDL,2,TRUE),VLOOKUP(M12,EinzelDamenMixed!D_NDL,2,TRUE))</f>
        <v>#N/A</v>
      </c>
      <c r="O12">
        <f t="shared" si="3"/>
        <v>1</v>
      </c>
      <c r="P12" s="1" t="s">
        <v>179</v>
      </c>
      <c r="Q12" s="15">
        <f t="shared" si="4"/>
        <v>62.166666666666664</v>
      </c>
    </row>
    <row r="13" spans="1:17" ht="12.75">
      <c r="A13" s="1" t="s">
        <v>171</v>
      </c>
      <c r="B13" s="3">
        <f t="shared" si="0"/>
        <v>363</v>
      </c>
      <c r="C13" t="s">
        <v>12</v>
      </c>
      <c r="D13">
        <f t="shared" si="1"/>
        <v>106</v>
      </c>
      <c r="E13" s="8" t="s">
        <v>329</v>
      </c>
      <c r="F13" t="s">
        <v>20</v>
      </c>
      <c r="G13">
        <v>64</v>
      </c>
      <c r="H13">
        <v>66</v>
      </c>
      <c r="I13">
        <v>61</v>
      </c>
      <c r="J13">
        <v>63</v>
      </c>
      <c r="K13">
        <v>65</v>
      </c>
      <c r="L13">
        <v>44</v>
      </c>
      <c r="M13">
        <f>IF(ISBLANK(#REF!),0,MAX(G13,H13,I13,J13,K13,L13))</f>
        <v>66</v>
      </c>
      <c r="N13" s="12" t="e">
        <f>IF(C13="D",VLOOKUP(M13,EinzelDamenMixed!D_NDL,2,TRUE),VLOOKUP(M13,EinzelDamenMixed!D_NDL,2,TRUE))</f>
        <v>#N/A</v>
      </c>
      <c r="O13">
        <f t="shared" si="3"/>
        <v>1</v>
      </c>
      <c r="P13" s="1" t="s">
        <v>171</v>
      </c>
      <c r="Q13" s="15">
        <f t="shared" si="4"/>
        <v>60.5</v>
      </c>
    </row>
    <row r="14" spans="1:17" ht="12.75">
      <c r="A14" s="1"/>
      <c r="B14" s="3">
        <f t="shared" si="0"/>
        <v>363</v>
      </c>
      <c r="C14" t="s">
        <v>12</v>
      </c>
      <c r="D14">
        <f t="shared" si="1"/>
        <v>106</v>
      </c>
      <c r="E14" s="8" t="s">
        <v>476</v>
      </c>
      <c r="F14" t="s">
        <v>22</v>
      </c>
      <c r="G14">
        <v>63</v>
      </c>
      <c r="H14">
        <v>64</v>
      </c>
      <c r="I14">
        <v>62</v>
      </c>
      <c r="J14">
        <v>54</v>
      </c>
      <c r="K14">
        <v>58</v>
      </c>
      <c r="L14">
        <v>62</v>
      </c>
      <c r="M14">
        <f t="shared" si="2"/>
        <v>64</v>
      </c>
      <c r="N14" s="12" t="e">
        <f>IF(C14="D",VLOOKUP(M14,EinzelDamenMixed!D_NDL,2,TRUE),VLOOKUP(M14,EinzelDamenMixed!D_NDL,2,TRUE))</f>
        <v>#N/A</v>
      </c>
      <c r="O14">
        <f t="shared" si="3"/>
        <v>1</v>
      </c>
      <c r="P14" s="1" t="s">
        <v>185</v>
      </c>
      <c r="Q14" s="15">
        <f t="shared" si="4"/>
        <v>60.5</v>
      </c>
    </row>
    <row r="15" spans="1:17" ht="12.75">
      <c r="A15" s="1" t="s">
        <v>172</v>
      </c>
      <c r="B15" s="3">
        <f t="shared" si="0"/>
        <v>361</v>
      </c>
      <c r="C15" t="s">
        <v>12</v>
      </c>
      <c r="D15">
        <f t="shared" si="1"/>
        <v>108</v>
      </c>
      <c r="E15" s="8" t="s">
        <v>489</v>
      </c>
      <c r="F15" t="s">
        <v>22</v>
      </c>
      <c r="G15">
        <v>63</v>
      </c>
      <c r="H15">
        <v>58</v>
      </c>
      <c r="I15">
        <v>58</v>
      </c>
      <c r="J15">
        <v>62</v>
      </c>
      <c r="K15">
        <v>63</v>
      </c>
      <c r="L15">
        <v>57</v>
      </c>
      <c r="M15">
        <f t="shared" si="2"/>
        <v>63</v>
      </c>
      <c r="N15" s="12" t="e">
        <f>IF(C15="D",VLOOKUP(M15,EinzelDamenMixed!D_NDL,2,TRUE),VLOOKUP(M15,EinzelDamenMixed!D_NDL,2,TRUE))</f>
        <v>#N/A</v>
      </c>
      <c r="O15">
        <f t="shared" si="3"/>
        <v>1</v>
      </c>
      <c r="P15" s="1" t="s">
        <v>172</v>
      </c>
      <c r="Q15" s="15">
        <f t="shared" si="4"/>
        <v>60.166666666666664</v>
      </c>
    </row>
    <row r="16" spans="1:17" ht="12.75">
      <c r="A16" s="1" t="s">
        <v>180</v>
      </c>
      <c r="B16" s="3">
        <f t="shared" si="0"/>
        <v>360</v>
      </c>
      <c r="C16" t="s">
        <v>12</v>
      </c>
      <c r="D16">
        <f t="shared" si="1"/>
        <v>109</v>
      </c>
      <c r="E16" s="8" t="s">
        <v>486</v>
      </c>
      <c r="F16" t="s">
        <v>21</v>
      </c>
      <c r="G16">
        <v>53</v>
      </c>
      <c r="H16">
        <v>64</v>
      </c>
      <c r="I16">
        <v>67</v>
      </c>
      <c r="J16">
        <v>61</v>
      </c>
      <c r="K16">
        <v>52</v>
      </c>
      <c r="L16">
        <v>63</v>
      </c>
      <c r="M16">
        <f t="shared" si="2"/>
        <v>67</v>
      </c>
      <c r="N16" s="12" t="e">
        <f>IF(C16="D",VLOOKUP(M16,EinzelDamenMixed!D_NDL,2,TRUE),VLOOKUP(M16,EinzelDamenMixed!D_NDL,2,TRUE))</f>
        <v>#N/A</v>
      </c>
      <c r="O16">
        <f t="shared" si="3"/>
        <v>1</v>
      </c>
      <c r="P16" s="1" t="s">
        <v>180</v>
      </c>
      <c r="Q16" s="15">
        <f t="shared" si="4"/>
        <v>60</v>
      </c>
    </row>
    <row r="17" spans="1:17" ht="12.75">
      <c r="A17" s="1" t="s">
        <v>174</v>
      </c>
      <c r="B17" s="3">
        <f t="shared" si="0"/>
        <v>359</v>
      </c>
      <c r="C17" t="s">
        <v>12</v>
      </c>
      <c r="D17">
        <f t="shared" si="1"/>
        <v>110</v>
      </c>
      <c r="E17" s="8" t="s">
        <v>35</v>
      </c>
      <c r="F17" t="s">
        <v>20</v>
      </c>
      <c r="G17">
        <v>64</v>
      </c>
      <c r="H17">
        <v>65</v>
      </c>
      <c r="I17">
        <v>61</v>
      </c>
      <c r="J17">
        <v>53</v>
      </c>
      <c r="K17">
        <v>59</v>
      </c>
      <c r="L17">
        <v>57</v>
      </c>
      <c r="M17">
        <f t="shared" si="2"/>
        <v>65</v>
      </c>
      <c r="N17" s="12" t="e">
        <f>IF(C17="D",VLOOKUP(M17,EinzelDamenMixed!D_NDL,2,TRUE),VLOOKUP(M17,EinzelDamenMixed!D_NDL,2,TRUE))</f>
        <v>#N/A</v>
      </c>
      <c r="O17">
        <f t="shared" si="3"/>
        <v>1</v>
      </c>
      <c r="P17" s="1" t="s">
        <v>174</v>
      </c>
      <c r="Q17" s="15">
        <f t="shared" si="4"/>
        <v>59.833333333333336</v>
      </c>
    </row>
    <row r="18" spans="1:17" ht="12.75">
      <c r="A18" s="1" t="s">
        <v>173</v>
      </c>
      <c r="B18" s="3">
        <f t="shared" si="0"/>
        <v>358</v>
      </c>
      <c r="C18" t="s">
        <v>12</v>
      </c>
      <c r="D18">
        <f t="shared" si="1"/>
        <v>111</v>
      </c>
      <c r="E18" s="8" t="s">
        <v>500</v>
      </c>
      <c r="F18" t="s">
        <v>480</v>
      </c>
      <c r="G18">
        <v>59</v>
      </c>
      <c r="H18">
        <v>65</v>
      </c>
      <c r="I18">
        <v>62</v>
      </c>
      <c r="J18">
        <v>62</v>
      </c>
      <c r="K18">
        <v>52</v>
      </c>
      <c r="L18">
        <v>58</v>
      </c>
      <c r="M18">
        <f t="shared" si="2"/>
        <v>65</v>
      </c>
      <c r="N18" s="12" t="e">
        <f>IF(C18="D",VLOOKUP(M18,EinzelDamenMixed!D_NDL,2,TRUE),VLOOKUP(M18,EinzelDamenMixed!D_NDL,2,TRUE))</f>
        <v>#N/A</v>
      </c>
      <c r="O18">
        <f t="shared" si="3"/>
        <v>1</v>
      </c>
      <c r="P18" s="1" t="s">
        <v>173</v>
      </c>
      <c r="Q18" s="15">
        <f t="shared" si="4"/>
        <v>59.666666666666664</v>
      </c>
    </row>
    <row r="19" spans="1:17" ht="12.75">
      <c r="A19" s="1" t="s">
        <v>349</v>
      </c>
      <c r="B19" s="3">
        <f t="shared" si="0"/>
        <v>349</v>
      </c>
      <c r="C19"/>
      <c r="D19">
        <f t="shared" si="1"/>
        <v>120</v>
      </c>
      <c r="E19" s="8" t="s">
        <v>482</v>
      </c>
      <c r="F19" t="s">
        <v>480</v>
      </c>
      <c r="G19">
        <v>53</v>
      </c>
      <c r="H19">
        <v>68</v>
      </c>
      <c r="I19">
        <v>52</v>
      </c>
      <c r="J19">
        <v>54</v>
      </c>
      <c r="K19">
        <v>59</v>
      </c>
      <c r="L19">
        <v>63</v>
      </c>
      <c r="M19">
        <f t="shared" si="2"/>
        <v>68</v>
      </c>
      <c r="N19" s="12" t="e">
        <f>IF(C19="D",VLOOKUP(M19,EinzelDamenMixed!D_NDL,2,TRUE),VLOOKUP(M19,EinzelDamenMixed!D_NDL,2,TRUE))</f>
        <v>#N/A</v>
      </c>
      <c r="O19">
        <f t="shared" si="3"/>
        <v>1</v>
      </c>
      <c r="P19" s="1" t="s">
        <v>349</v>
      </c>
      <c r="Q19" s="15">
        <f t="shared" si="4"/>
        <v>58.166666666666664</v>
      </c>
    </row>
    <row r="20" spans="1:17" ht="12.75">
      <c r="A20" s="1" t="s">
        <v>181</v>
      </c>
      <c r="B20" s="3">
        <f t="shared" si="0"/>
        <v>345</v>
      </c>
      <c r="C20" t="s">
        <v>12</v>
      </c>
      <c r="D20">
        <f t="shared" si="1"/>
        <v>124</v>
      </c>
      <c r="E20" s="8" t="s">
        <v>167</v>
      </c>
      <c r="F20" t="s">
        <v>263</v>
      </c>
      <c r="G20">
        <v>60</v>
      </c>
      <c r="H20">
        <v>59</v>
      </c>
      <c r="I20">
        <v>59</v>
      </c>
      <c r="J20">
        <v>59</v>
      </c>
      <c r="K20">
        <v>49</v>
      </c>
      <c r="L20">
        <v>59</v>
      </c>
      <c r="M20">
        <f t="shared" si="2"/>
        <v>60</v>
      </c>
      <c r="N20" s="12" t="e">
        <f>IF(C20="D",VLOOKUP(M20,EinzelDamenMixed!D_NDL,2,TRUE),VLOOKUP(M20,EinzelDamenMixed!D_NDL,2,TRUE))</f>
        <v>#N/A</v>
      </c>
      <c r="O20">
        <f t="shared" si="3"/>
        <v>1</v>
      </c>
      <c r="P20" s="1" t="s">
        <v>181</v>
      </c>
      <c r="Q20" s="15">
        <f t="shared" si="4"/>
        <v>57.5</v>
      </c>
    </row>
    <row r="21" spans="1:17" ht="12.75">
      <c r="A21" s="1" t="s">
        <v>166</v>
      </c>
      <c r="B21" s="3">
        <f t="shared" si="0"/>
        <v>343</v>
      </c>
      <c r="C21" t="s">
        <v>12</v>
      </c>
      <c r="D21">
        <f t="shared" si="1"/>
        <v>126</v>
      </c>
      <c r="E21" s="8" t="s">
        <v>30</v>
      </c>
      <c r="F21" t="s">
        <v>21</v>
      </c>
      <c r="G21">
        <v>75</v>
      </c>
      <c r="H21">
        <v>43</v>
      </c>
      <c r="I21">
        <v>52</v>
      </c>
      <c r="J21">
        <v>66</v>
      </c>
      <c r="K21">
        <v>51</v>
      </c>
      <c r="L21">
        <v>56</v>
      </c>
      <c r="M21">
        <f t="shared" si="2"/>
        <v>75</v>
      </c>
      <c r="N21" s="10" t="str">
        <f>IF(C21="D",VLOOKUP(M21,EinzelDamenMixed!D_NDL,2,TRUE),VLOOKUP(M21,EinzelDamenMixed!D_NDL,2,TRUE))</f>
        <v>bronze</v>
      </c>
      <c r="O21">
        <f t="shared" si="3"/>
        <v>1</v>
      </c>
      <c r="P21" s="1" t="s">
        <v>166</v>
      </c>
      <c r="Q21" s="15">
        <f t="shared" si="4"/>
        <v>57.166666666666664</v>
      </c>
    </row>
    <row r="22" spans="1:17" ht="12.75">
      <c r="A22" s="1" t="s">
        <v>136</v>
      </c>
      <c r="B22" s="3">
        <f t="shared" si="0"/>
        <v>339</v>
      </c>
      <c r="C22" t="s">
        <v>12</v>
      </c>
      <c r="D22">
        <f t="shared" si="1"/>
        <v>130</v>
      </c>
      <c r="E22" s="8" t="s">
        <v>33</v>
      </c>
      <c r="F22" t="s">
        <v>22</v>
      </c>
      <c r="G22">
        <v>59</v>
      </c>
      <c r="H22">
        <v>56</v>
      </c>
      <c r="I22">
        <v>56</v>
      </c>
      <c r="J22">
        <v>49</v>
      </c>
      <c r="K22">
        <v>65</v>
      </c>
      <c r="L22">
        <v>54</v>
      </c>
      <c r="M22">
        <f t="shared" si="2"/>
        <v>65</v>
      </c>
      <c r="N22" s="12" t="e">
        <f>IF(C22="D",VLOOKUP(M22,EinzelDamenMixed!D_NDL,2,TRUE),VLOOKUP(M22,EinzelDamenMixed!D_NDL,2,TRUE))</f>
        <v>#N/A</v>
      </c>
      <c r="O22">
        <f t="shared" si="3"/>
        <v>1</v>
      </c>
      <c r="P22" s="1" t="s">
        <v>136</v>
      </c>
      <c r="Q22" s="15">
        <f t="shared" si="4"/>
        <v>56.5</v>
      </c>
    </row>
    <row r="23" spans="1:17" ht="12.75">
      <c r="A23" s="1" t="s">
        <v>217</v>
      </c>
      <c r="B23" s="3">
        <f t="shared" si="0"/>
        <v>337</v>
      </c>
      <c r="C23" t="s">
        <v>12</v>
      </c>
      <c r="D23">
        <f t="shared" si="1"/>
        <v>132</v>
      </c>
      <c r="E23" s="8" t="s">
        <v>325</v>
      </c>
      <c r="F23" t="s">
        <v>263</v>
      </c>
      <c r="G23">
        <v>56</v>
      </c>
      <c r="H23">
        <v>61</v>
      </c>
      <c r="I23">
        <v>58</v>
      </c>
      <c r="J23">
        <v>67</v>
      </c>
      <c r="K23">
        <v>52</v>
      </c>
      <c r="L23">
        <v>43</v>
      </c>
      <c r="M23">
        <f t="shared" si="2"/>
        <v>67</v>
      </c>
      <c r="N23" s="12" t="e">
        <f>IF(C23="D",VLOOKUP(M23,EinzelDamenMixed!D_NDL,2,TRUE),VLOOKUP(M23,EinzelDamenMixed!D_NDL,2,TRUE))</f>
        <v>#N/A</v>
      </c>
      <c r="O23">
        <f t="shared" si="3"/>
        <v>1</v>
      </c>
      <c r="P23" s="1" t="s">
        <v>217</v>
      </c>
      <c r="Q23" s="15">
        <f t="shared" si="4"/>
        <v>56.166666666666664</v>
      </c>
    </row>
    <row r="24" spans="1:17" ht="12.75">
      <c r="A24" s="1" t="s">
        <v>218</v>
      </c>
      <c r="B24" s="3">
        <f t="shared" si="0"/>
        <v>335</v>
      </c>
      <c r="C24" t="s">
        <v>12</v>
      </c>
      <c r="D24">
        <f t="shared" si="1"/>
        <v>134</v>
      </c>
      <c r="E24" s="8" t="s">
        <v>481</v>
      </c>
      <c r="F24" t="s">
        <v>480</v>
      </c>
      <c r="G24">
        <v>0</v>
      </c>
      <c r="H24">
        <v>67</v>
      </c>
      <c r="I24">
        <v>59</v>
      </c>
      <c r="J24">
        <v>64</v>
      </c>
      <c r="K24">
        <v>69</v>
      </c>
      <c r="L24">
        <v>76</v>
      </c>
      <c r="M24">
        <f t="shared" si="2"/>
        <v>76</v>
      </c>
      <c r="N24" s="10" t="str">
        <f>IF(C24="D",VLOOKUP(M24,EinzelDamenMixed!D_NDL,2,TRUE),VLOOKUP(M24,EinzelDamenMixed!D_NDL,2,TRUE))</f>
        <v>bronze</v>
      </c>
      <c r="O24">
        <f t="shared" si="3"/>
        <v>1</v>
      </c>
      <c r="P24" s="1" t="s">
        <v>218</v>
      </c>
      <c r="Q24" s="15">
        <f t="shared" si="4"/>
        <v>55.833333333333336</v>
      </c>
    </row>
    <row r="25" spans="1:17" ht="12.75">
      <c r="A25" s="1" t="s">
        <v>255</v>
      </c>
      <c r="B25" s="3">
        <f t="shared" si="0"/>
        <v>334</v>
      </c>
      <c r="C25"/>
      <c r="D25">
        <f t="shared" si="1"/>
        <v>135</v>
      </c>
      <c r="E25" s="8" t="s">
        <v>560</v>
      </c>
      <c r="F25" t="s">
        <v>480</v>
      </c>
      <c r="G25">
        <v>51</v>
      </c>
      <c r="H25">
        <v>49</v>
      </c>
      <c r="I25">
        <v>61</v>
      </c>
      <c r="J25">
        <v>65</v>
      </c>
      <c r="K25">
        <v>53</v>
      </c>
      <c r="L25">
        <v>55</v>
      </c>
      <c r="M25">
        <f t="shared" si="2"/>
        <v>65</v>
      </c>
      <c r="N25" s="12" t="e">
        <f>IF(C25="D",VLOOKUP(M25,EinzelDamenMixed!D_NDL,2,TRUE),VLOOKUP(M25,EinzelDamenMixed!D_NDL,2,TRUE))</f>
        <v>#N/A</v>
      </c>
      <c r="O25">
        <f t="shared" si="3"/>
        <v>1</v>
      </c>
      <c r="P25" s="1" t="s">
        <v>255</v>
      </c>
      <c r="Q25" s="15">
        <f t="shared" si="4"/>
        <v>55.666666666666664</v>
      </c>
    </row>
    <row r="26" spans="1:17" ht="12.75">
      <c r="A26" s="1" t="s">
        <v>186</v>
      </c>
      <c r="B26" s="3">
        <f t="shared" si="0"/>
        <v>323</v>
      </c>
      <c r="C26" t="s">
        <v>12</v>
      </c>
      <c r="D26">
        <f t="shared" si="1"/>
        <v>146</v>
      </c>
      <c r="E26" s="8" t="s">
        <v>479</v>
      </c>
      <c r="F26" t="s">
        <v>480</v>
      </c>
      <c r="G26">
        <v>0</v>
      </c>
      <c r="H26">
        <v>64</v>
      </c>
      <c r="I26">
        <v>63</v>
      </c>
      <c r="J26">
        <v>57</v>
      </c>
      <c r="K26">
        <v>78</v>
      </c>
      <c r="L26">
        <v>61</v>
      </c>
      <c r="M26">
        <f t="shared" si="2"/>
        <v>78</v>
      </c>
      <c r="N26" s="10" t="str">
        <f>IF(C26="D",VLOOKUP(M26,EinzelDamenMixed!D_NDL,2,TRUE),VLOOKUP(M26,EinzelDamenMixed!D_NDL,2,TRUE))</f>
        <v>bronze</v>
      </c>
      <c r="O26">
        <f t="shared" si="3"/>
        <v>1</v>
      </c>
      <c r="P26" s="1" t="s">
        <v>186</v>
      </c>
      <c r="Q26" s="15">
        <f t="shared" si="4"/>
        <v>53.833333333333336</v>
      </c>
    </row>
    <row r="27" spans="1:17" ht="12.75">
      <c r="A27" s="1" t="s">
        <v>251</v>
      </c>
      <c r="B27" s="3">
        <f t="shared" si="0"/>
        <v>320</v>
      </c>
      <c r="C27" t="s">
        <v>12</v>
      </c>
      <c r="D27">
        <f t="shared" si="1"/>
        <v>149</v>
      </c>
      <c r="E27" s="8" t="s">
        <v>491</v>
      </c>
      <c r="F27" t="s">
        <v>141</v>
      </c>
      <c r="G27">
        <v>51</v>
      </c>
      <c r="H27">
        <v>52</v>
      </c>
      <c r="I27">
        <v>51</v>
      </c>
      <c r="J27">
        <v>57</v>
      </c>
      <c r="K27">
        <v>57</v>
      </c>
      <c r="L27">
        <v>52</v>
      </c>
      <c r="M27">
        <f>IF(ISBLANK(#REF!),0,MAX(G27,H27,I27,J27,K27,L27))</f>
        <v>57</v>
      </c>
      <c r="N27" s="12" t="e">
        <f>IF(C27="D",VLOOKUP(M27,EinzelDamenMixed!D_NDL,2,TRUE),VLOOKUP(M27,EinzelDamenMixed!D_NDL,2,TRUE))</f>
        <v>#N/A</v>
      </c>
      <c r="O27">
        <f t="shared" si="3"/>
        <v>1</v>
      </c>
      <c r="P27" s="1" t="s">
        <v>251</v>
      </c>
      <c r="Q27" s="15">
        <f t="shared" si="4"/>
        <v>53.333333333333336</v>
      </c>
    </row>
    <row r="28" spans="1:17" ht="12.75">
      <c r="A28" s="1" t="s">
        <v>350</v>
      </c>
      <c r="B28" s="3">
        <f t="shared" si="0"/>
        <v>303</v>
      </c>
      <c r="C28" t="s">
        <v>12</v>
      </c>
      <c r="D28">
        <f t="shared" si="1"/>
        <v>166</v>
      </c>
      <c r="E28" s="8" t="s">
        <v>493</v>
      </c>
      <c r="F28" t="s">
        <v>141</v>
      </c>
      <c r="G28">
        <v>43</v>
      </c>
      <c r="H28">
        <v>45</v>
      </c>
      <c r="I28">
        <v>55</v>
      </c>
      <c r="J28">
        <v>64</v>
      </c>
      <c r="K28">
        <v>57</v>
      </c>
      <c r="L28">
        <v>39</v>
      </c>
      <c r="M28">
        <f t="shared" si="2"/>
        <v>64</v>
      </c>
      <c r="N28" s="12" t="e">
        <f>IF(C28="D",VLOOKUP(M28,EinzelDamenMixed!D_NDL,2,TRUE),VLOOKUP(M28,EinzelDamenMixed!D_NDL,2,TRUE))</f>
        <v>#N/A</v>
      </c>
      <c r="O28">
        <f t="shared" si="3"/>
        <v>1</v>
      </c>
      <c r="P28" s="1" t="s">
        <v>350</v>
      </c>
      <c r="Q28" s="15">
        <f t="shared" si="4"/>
        <v>50.5</v>
      </c>
    </row>
    <row r="29" spans="1:17" ht="12.75">
      <c r="A29" s="1" t="s">
        <v>269</v>
      </c>
      <c r="B29" s="3">
        <f t="shared" si="0"/>
        <v>297</v>
      </c>
      <c r="C29" t="s">
        <v>12</v>
      </c>
      <c r="D29">
        <f t="shared" si="1"/>
        <v>172</v>
      </c>
      <c r="E29" s="8" t="s">
        <v>585</v>
      </c>
      <c r="F29" t="s">
        <v>150</v>
      </c>
      <c r="G29">
        <v>78</v>
      </c>
      <c r="H29">
        <v>74</v>
      </c>
      <c r="I29">
        <v>75</v>
      </c>
      <c r="J29">
        <v>70</v>
      </c>
      <c r="K29">
        <v>0</v>
      </c>
      <c r="L29">
        <v>0</v>
      </c>
      <c r="M29">
        <f t="shared" si="2"/>
        <v>78</v>
      </c>
      <c r="N29" s="10" t="str">
        <f>IF(C29="D",VLOOKUP(M29,EinzelDamenMixed!D_NDL,2,TRUE),VLOOKUP(M29,EinzelDamenMixed!D_NDL,2,TRUE))</f>
        <v>bronze</v>
      </c>
      <c r="O29">
        <f t="shared" si="3"/>
        <v>1</v>
      </c>
      <c r="P29" s="1" t="s">
        <v>269</v>
      </c>
      <c r="Q29" s="15">
        <f t="shared" si="4"/>
        <v>49.5</v>
      </c>
    </row>
    <row r="30" spans="1:17" ht="12.75">
      <c r="A30" s="1"/>
      <c r="B30" s="3">
        <f t="shared" si="0"/>
        <v>297</v>
      </c>
      <c r="C30" t="s">
        <v>12</v>
      </c>
      <c r="D30">
        <f t="shared" si="1"/>
        <v>172</v>
      </c>
      <c r="E30" s="8" t="s">
        <v>483</v>
      </c>
      <c r="F30" t="s">
        <v>484</v>
      </c>
      <c r="G30">
        <v>75</v>
      </c>
      <c r="H30">
        <v>53</v>
      </c>
      <c r="I30">
        <v>49</v>
      </c>
      <c r="J30">
        <v>0</v>
      </c>
      <c r="K30">
        <v>60</v>
      </c>
      <c r="L30">
        <v>60</v>
      </c>
      <c r="M30">
        <f t="shared" si="2"/>
        <v>75</v>
      </c>
      <c r="N30" s="10" t="str">
        <f>IF(C30="D",VLOOKUP(M30,EinzelDamenMixed!D_NDL,2,TRUE),VLOOKUP(M30,EinzelDamenMixed!D_NDL,2,TRUE))</f>
        <v>bronze</v>
      </c>
      <c r="O30">
        <f t="shared" si="3"/>
        <v>1</v>
      </c>
      <c r="P30" s="1" t="s">
        <v>256</v>
      </c>
      <c r="Q30" s="15">
        <f t="shared" si="4"/>
        <v>49.5</v>
      </c>
    </row>
    <row r="31" spans="1:17" ht="12.75">
      <c r="A31" s="1" t="s">
        <v>245</v>
      </c>
      <c r="B31" s="3">
        <f t="shared" si="0"/>
        <v>292</v>
      </c>
      <c r="C31" t="s">
        <v>12</v>
      </c>
      <c r="D31">
        <f t="shared" si="1"/>
        <v>177</v>
      </c>
      <c r="E31" s="8" t="s">
        <v>326</v>
      </c>
      <c r="F31" t="s">
        <v>263</v>
      </c>
      <c r="G31">
        <v>46</v>
      </c>
      <c r="H31">
        <v>47</v>
      </c>
      <c r="I31">
        <v>56</v>
      </c>
      <c r="J31">
        <v>49</v>
      </c>
      <c r="K31">
        <v>45</v>
      </c>
      <c r="L31">
        <v>49</v>
      </c>
      <c r="M31">
        <f t="shared" si="2"/>
        <v>56</v>
      </c>
      <c r="N31" s="12" t="e">
        <f>IF(C31="D",VLOOKUP(M31,EinzelDamenMixed!D_NDL,2,TRUE),VLOOKUP(M31,EinzelDamenMixed!D_NDL,2,TRUE))</f>
        <v>#N/A</v>
      </c>
      <c r="O31">
        <f t="shared" si="3"/>
        <v>1</v>
      </c>
      <c r="P31" s="1" t="s">
        <v>245</v>
      </c>
      <c r="Q31" s="15">
        <f t="shared" si="4"/>
        <v>48.666666666666664</v>
      </c>
    </row>
    <row r="32" spans="1:17" ht="12.75">
      <c r="A32" s="1" t="s">
        <v>176</v>
      </c>
      <c r="B32" s="3">
        <f t="shared" si="0"/>
        <v>288</v>
      </c>
      <c r="C32" t="s">
        <v>12</v>
      </c>
      <c r="D32">
        <f t="shared" si="1"/>
        <v>181</v>
      </c>
      <c r="E32" s="8" t="s">
        <v>487</v>
      </c>
      <c r="F32" t="s">
        <v>135</v>
      </c>
      <c r="G32">
        <v>58</v>
      </c>
      <c r="H32">
        <v>0</v>
      </c>
      <c r="I32">
        <v>67</v>
      </c>
      <c r="J32">
        <v>53</v>
      </c>
      <c r="K32">
        <v>59</v>
      </c>
      <c r="L32">
        <v>51</v>
      </c>
      <c r="M32">
        <f>IF(ISBLANK(F27),0,MAX(G32,H32,I32,J32,K32,L32))</f>
        <v>67</v>
      </c>
      <c r="N32" s="12" t="e">
        <f>IF(C32="D",VLOOKUP(M32,EinzelDamenMixed!D_NDL,2,TRUE),VLOOKUP(M32,EinzelDamenMixed!D_NDL,2,TRUE))</f>
        <v>#N/A</v>
      </c>
      <c r="O32">
        <f t="shared" si="3"/>
        <v>1</v>
      </c>
      <c r="P32" s="1" t="s">
        <v>176</v>
      </c>
      <c r="Q32" s="15">
        <f t="shared" si="4"/>
        <v>48</v>
      </c>
    </row>
    <row r="33" spans="1:17" ht="12.75">
      <c r="A33" s="1"/>
      <c r="B33" s="3">
        <f t="shared" si="0"/>
        <v>288</v>
      </c>
      <c r="C33" t="s">
        <v>12</v>
      </c>
      <c r="D33">
        <f t="shared" si="1"/>
        <v>181</v>
      </c>
      <c r="E33" s="8" t="s">
        <v>475</v>
      </c>
      <c r="F33" t="s">
        <v>22</v>
      </c>
      <c r="G33">
        <v>62</v>
      </c>
      <c r="H33">
        <v>57</v>
      </c>
      <c r="I33">
        <v>51</v>
      </c>
      <c r="J33">
        <v>57</v>
      </c>
      <c r="K33">
        <v>0</v>
      </c>
      <c r="L33">
        <v>61</v>
      </c>
      <c r="M33">
        <f t="shared" si="2"/>
        <v>62</v>
      </c>
      <c r="N33" s="12" t="e">
        <f>IF(C33="D",VLOOKUP(M33,EinzelDamenMixed!D_NDL,2,TRUE),VLOOKUP(M33,EinzelDamenMixed!D_NDL,2,TRUE))</f>
        <v>#N/A</v>
      </c>
      <c r="O33">
        <f t="shared" si="3"/>
        <v>1</v>
      </c>
      <c r="P33" s="1" t="s">
        <v>223</v>
      </c>
      <c r="Q33" s="15">
        <f t="shared" si="4"/>
        <v>48</v>
      </c>
    </row>
    <row r="34" spans="1:17" ht="12.75">
      <c r="A34" s="1" t="s">
        <v>351</v>
      </c>
      <c r="B34" s="3">
        <f t="shared" si="0"/>
        <v>278</v>
      </c>
      <c r="C34" t="s">
        <v>12</v>
      </c>
      <c r="D34">
        <f t="shared" si="1"/>
        <v>191</v>
      </c>
      <c r="E34" s="8" t="s">
        <v>488</v>
      </c>
      <c r="F34" t="s">
        <v>484</v>
      </c>
      <c r="G34">
        <v>50</v>
      </c>
      <c r="H34">
        <v>48</v>
      </c>
      <c r="I34">
        <v>62</v>
      </c>
      <c r="J34">
        <v>53</v>
      </c>
      <c r="K34">
        <v>65</v>
      </c>
      <c r="L34">
        <v>0</v>
      </c>
      <c r="M34">
        <f t="shared" si="2"/>
        <v>65</v>
      </c>
      <c r="N34" s="12" t="e">
        <f>IF(C34="D",VLOOKUP(M34,EinzelDamenMixed!D_NDL,2,TRUE),VLOOKUP(M34,EinzelDamenMixed!D_NDL,2,TRUE))</f>
        <v>#N/A</v>
      </c>
      <c r="O34">
        <f t="shared" si="3"/>
        <v>1</v>
      </c>
      <c r="P34" s="1" t="s">
        <v>351</v>
      </c>
      <c r="Q34" s="15">
        <f t="shared" si="4"/>
        <v>46.333333333333336</v>
      </c>
    </row>
    <row r="35" spans="1:17" ht="12.75">
      <c r="A35" s="1" t="s">
        <v>175</v>
      </c>
      <c r="B35" s="3">
        <f t="shared" si="0"/>
        <v>273</v>
      </c>
      <c r="C35"/>
      <c r="D35">
        <f t="shared" si="1"/>
        <v>196</v>
      </c>
      <c r="E35" s="8" t="s">
        <v>596</v>
      </c>
      <c r="F35" t="s">
        <v>150</v>
      </c>
      <c r="G35">
        <v>0</v>
      </c>
      <c r="H35">
        <v>0</v>
      </c>
      <c r="I35">
        <v>77</v>
      </c>
      <c r="J35">
        <v>59</v>
      </c>
      <c r="K35">
        <v>66</v>
      </c>
      <c r="L35">
        <v>71</v>
      </c>
      <c r="M35">
        <f>IF(ISBLANK(F14),0,MAX(G35,H35,I35,J35,K35,L35))</f>
        <v>77</v>
      </c>
      <c r="N35" s="10" t="str">
        <f>IF(C35="D",VLOOKUP(M35,EinzelDamenMixed!D_NDL,2,TRUE),VLOOKUP(M35,EinzelDamenMixed!D_NDL,2,TRUE))</f>
        <v>bronze</v>
      </c>
      <c r="O35">
        <f t="shared" si="3"/>
        <v>1</v>
      </c>
      <c r="P35" s="1" t="s">
        <v>175</v>
      </c>
      <c r="Q35" s="15">
        <f t="shared" si="4"/>
        <v>45.5</v>
      </c>
    </row>
    <row r="36" spans="1:17" ht="12.75">
      <c r="A36" s="1" t="s">
        <v>352</v>
      </c>
      <c r="B36" s="3">
        <f t="shared" si="0"/>
        <v>272</v>
      </c>
      <c r="C36" t="s">
        <v>12</v>
      </c>
      <c r="D36">
        <f t="shared" si="1"/>
        <v>197</v>
      </c>
      <c r="E36" s="8" t="s">
        <v>495</v>
      </c>
      <c r="F36" t="s">
        <v>484</v>
      </c>
      <c r="G36">
        <v>62</v>
      </c>
      <c r="H36">
        <v>0</v>
      </c>
      <c r="I36">
        <v>52</v>
      </c>
      <c r="J36">
        <v>63</v>
      </c>
      <c r="K36">
        <v>55</v>
      </c>
      <c r="L36">
        <v>40</v>
      </c>
      <c r="M36">
        <f t="shared" si="2"/>
        <v>63</v>
      </c>
      <c r="N36" s="12" t="e">
        <f>IF(C36="D",VLOOKUP(M36,EinzelDamenMixed!D_NDL,2,TRUE),VLOOKUP(M36,EinzelDamenMixed!D_NDL,2,TRUE))</f>
        <v>#N/A</v>
      </c>
      <c r="O36">
        <f t="shared" si="3"/>
        <v>1</v>
      </c>
      <c r="P36" s="1" t="s">
        <v>352</v>
      </c>
      <c r="Q36" s="15">
        <f t="shared" si="4"/>
        <v>45.333333333333336</v>
      </c>
    </row>
    <row r="37" spans="1:17" ht="12.75">
      <c r="A37" s="1" t="s">
        <v>242</v>
      </c>
      <c r="B37" s="3">
        <f t="shared" si="0"/>
        <v>266</v>
      </c>
      <c r="C37"/>
      <c r="D37">
        <f t="shared" si="1"/>
        <v>203</v>
      </c>
      <c r="E37" s="8" t="s">
        <v>499</v>
      </c>
      <c r="F37" t="s">
        <v>480</v>
      </c>
      <c r="G37">
        <v>55</v>
      </c>
      <c r="H37">
        <v>60</v>
      </c>
      <c r="I37">
        <v>49</v>
      </c>
      <c r="J37">
        <v>0</v>
      </c>
      <c r="K37">
        <v>56</v>
      </c>
      <c r="L37">
        <v>46</v>
      </c>
      <c r="M37">
        <f t="shared" si="2"/>
        <v>60</v>
      </c>
      <c r="N37" s="12" t="e">
        <f>IF(C37="D",VLOOKUP(M37,EinzelDamenMixed!D_NDL,2,TRUE),VLOOKUP(M37,EinzelDamenMixed!D_NDL,2,TRUE))</f>
        <v>#N/A</v>
      </c>
      <c r="O37">
        <f t="shared" si="3"/>
        <v>1</v>
      </c>
      <c r="P37" s="1" t="s">
        <v>242</v>
      </c>
      <c r="Q37" s="15">
        <f t="shared" si="4"/>
        <v>44.333333333333336</v>
      </c>
    </row>
    <row r="38" spans="1:17" ht="12.75">
      <c r="A38" s="1" t="s">
        <v>165</v>
      </c>
      <c r="B38" s="3">
        <f t="shared" si="0"/>
        <v>241</v>
      </c>
      <c r="C38" t="s">
        <v>12</v>
      </c>
      <c r="D38">
        <f t="shared" si="1"/>
        <v>228</v>
      </c>
      <c r="E38" s="8" t="s">
        <v>25</v>
      </c>
      <c r="F38" t="s">
        <v>20</v>
      </c>
      <c r="G38">
        <v>64</v>
      </c>
      <c r="H38">
        <v>0</v>
      </c>
      <c r="I38">
        <v>60</v>
      </c>
      <c r="J38">
        <v>0</v>
      </c>
      <c r="K38">
        <v>56</v>
      </c>
      <c r="L38">
        <v>61</v>
      </c>
      <c r="M38">
        <f>IF(ISBLANK(#REF!),0,MAX(G38,H38,I38,J38,K38,L38))</f>
        <v>64</v>
      </c>
      <c r="N38" s="12" t="e">
        <f>IF(C38="D",VLOOKUP(M38,EinzelDamenMixed!D_NDL,2,TRUE),VLOOKUP(M38,EinzelDamenMixed!D_NDL,2,TRUE))</f>
        <v>#N/A</v>
      </c>
      <c r="O38">
        <f t="shared" si="3"/>
        <v>1</v>
      </c>
      <c r="P38" s="1" t="s">
        <v>165</v>
      </c>
      <c r="Q38" s="15">
        <f t="shared" si="4"/>
        <v>40.166666666666664</v>
      </c>
    </row>
    <row r="39" spans="1:17" ht="12.75">
      <c r="A39" s="1" t="s">
        <v>246</v>
      </c>
      <c r="B39" s="3">
        <f t="shared" si="0"/>
        <v>231</v>
      </c>
      <c r="C39" t="s">
        <v>12</v>
      </c>
      <c r="D39">
        <f t="shared" si="1"/>
        <v>238</v>
      </c>
      <c r="E39" s="8" t="s">
        <v>544</v>
      </c>
      <c r="F39" t="s">
        <v>21</v>
      </c>
      <c r="G39">
        <v>44</v>
      </c>
      <c r="H39">
        <v>53</v>
      </c>
      <c r="I39">
        <v>61</v>
      </c>
      <c r="J39">
        <v>14</v>
      </c>
      <c r="K39">
        <v>59</v>
      </c>
      <c r="L39">
        <v>0</v>
      </c>
      <c r="M39">
        <f t="shared" si="2"/>
        <v>61</v>
      </c>
      <c r="N39" s="12" t="e">
        <f>IF(C39="D",VLOOKUP(M39,EinzelDamenMixed!D_NDL,2,TRUE),VLOOKUP(M39,EinzelDamenMixed!D_NDL,2,TRUE))</f>
        <v>#N/A</v>
      </c>
      <c r="O39">
        <f t="shared" si="3"/>
        <v>1</v>
      </c>
      <c r="P39" s="1" t="s">
        <v>246</v>
      </c>
      <c r="Q39" s="15">
        <f t="shared" si="4"/>
        <v>38.5</v>
      </c>
    </row>
    <row r="40" spans="1:17" ht="12.75">
      <c r="A40" s="1" t="s">
        <v>243</v>
      </c>
      <c r="B40" s="3">
        <f t="shared" si="0"/>
        <v>218</v>
      </c>
      <c r="C40" t="s">
        <v>12</v>
      </c>
      <c r="D40">
        <f t="shared" si="1"/>
        <v>251</v>
      </c>
      <c r="E40" s="8" t="s">
        <v>492</v>
      </c>
      <c r="F40" t="s">
        <v>484</v>
      </c>
      <c r="G40">
        <v>0</v>
      </c>
      <c r="H40">
        <v>55</v>
      </c>
      <c r="I40">
        <v>59</v>
      </c>
      <c r="J40">
        <v>51</v>
      </c>
      <c r="K40">
        <v>0</v>
      </c>
      <c r="L40">
        <v>53</v>
      </c>
      <c r="M40">
        <f t="shared" si="2"/>
        <v>59</v>
      </c>
      <c r="N40" s="12" t="e">
        <f>IF(C40="D",VLOOKUP(M40,EinzelDamenMixed!D_NDL,2,TRUE),VLOOKUP(M40,EinzelDamenMixed!D_NDL,2,TRUE))</f>
        <v>#N/A</v>
      </c>
      <c r="O40">
        <f t="shared" si="3"/>
        <v>1</v>
      </c>
      <c r="P40" s="1" t="s">
        <v>243</v>
      </c>
      <c r="Q40" s="15">
        <f t="shared" si="4"/>
        <v>36.333333333333336</v>
      </c>
    </row>
    <row r="41" spans="1:17" ht="12.75">
      <c r="A41" s="1" t="s">
        <v>356</v>
      </c>
      <c r="B41" s="3">
        <f t="shared" si="0"/>
        <v>187</v>
      </c>
      <c r="C41" t="s">
        <v>12</v>
      </c>
      <c r="D41">
        <f t="shared" si="1"/>
        <v>282</v>
      </c>
      <c r="E41" s="8" t="s">
        <v>564</v>
      </c>
      <c r="F41" t="s">
        <v>141</v>
      </c>
      <c r="G41">
        <v>46</v>
      </c>
      <c r="H41">
        <v>40</v>
      </c>
      <c r="I41">
        <v>54</v>
      </c>
      <c r="J41">
        <v>47</v>
      </c>
      <c r="K41">
        <v>0</v>
      </c>
      <c r="L41">
        <v>0</v>
      </c>
      <c r="M41">
        <f t="shared" si="2"/>
        <v>54</v>
      </c>
      <c r="N41" s="12" t="e">
        <f>IF(C41="D",VLOOKUP(M41,EinzelDamenMixed!D_NDL,2,TRUE),VLOOKUP(M41,EinzelDamenMixed!D_NDL,2,TRUE))</f>
        <v>#N/A</v>
      </c>
      <c r="O41">
        <f t="shared" si="3"/>
        <v>1</v>
      </c>
      <c r="P41" s="1" t="s">
        <v>356</v>
      </c>
      <c r="Q41" s="15">
        <f t="shared" si="4"/>
        <v>31.166666666666668</v>
      </c>
    </row>
    <row r="42" spans="1:17" ht="12.75">
      <c r="A42" s="1" t="s">
        <v>219</v>
      </c>
      <c r="B42" s="3">
        <f t="shared" si="0"/>
        <v>182</v>
      </c>
      <c r="C42" t="s">
        <v>12</v>
      </c>
      <c r="D42">
        <f t="shared" si="1"/>
        <v>287</v>
      </c>
      <c r="E42" s="8" t="s">
        <v>586</v>
      </c>
      <c r="F42" t="s">
        <v>150</v>
      </c>
      <c r="G42">
        <v>0</v>
      </c>
      <c r="H42">
        <v>0</v>
      </c>
      <c r="I42">
        <v>0</v>
      </c>
      <c r="J42">
        <v>61</v>
      </c>
      <c r="K42">
        <v>60</v>
      </c>
      <c r="L42">
        <v>61</v>
      </c>
      <c r="M42">
        <f t="shared" si="2"/>
        <v>61</v>
      </c>
      <c r="N42" s="12" t="e">
        <f>IF(C42="D",VLOOKUP(M42,EinzelDamenMixed!D_NDL,2,TRUE),VLOOKUP(M42,EinzelDamenMixed!D_NDL,2,TRUE))</f>
        <v>#N/A</v>
      </c>
      <c r="O42">
        <f t="shared" si="3"/>
        <v>1</v>
      </c>
      <c r="P42" s="1" t="s">
        <v>219</v>
      </c>
      <c r="Q42" s="15">
        <f t="shared" si="4"/>
        <v>30.333333333333332</v>
      </c>
    </row>
    <row r="43" spans="1:17" ht="12.75">
      <c r="A43" s="1" t="s">
        <v>357</v>
      </c>
      <c r="B43" s="3">
        <f t="shared" si="0"/>
        <v>174</v>
      </c>
      <c r="C43" t="s">
        <v>12</v>
      </c>
      <c r="D43">
        <f t="shared" si="1"/>
        <v>295</v>
      </c>
      <c r="E43" s="8" t="s">
        <v>497</v>
      </c>
      <c r="F43" t="s">
        <v>484</v>
      </c>
      <c r="G43">
        <v>66</v>
      </c>
      <c r="H43">
        <v>49</v>
      </c>
      <c r="I43">
        <v>0</v>
      </c>
      <c r="J43">
        <v>0</v>
      </c>
      <c r="K43">
        <v>59</v>
      </c>
      <c r="L43">
        <v>0</v>
      </c>
      <c r="M43">
        <f t="shared" si="2"/>
        <v>66</v>
      </c>
      <c r="N43" s="12" t="e">
        <f>IF(C43="D",VLOOKUP(M43,EinzelDamenMixed!D_NDL,2,TRUE),VLOOKUP(M43,EinzelDamenMixed!D_NDL,2,TRUE))</f>
        <v>#N/A</v>
      </c>
      <c r="O43">
        <f t="shared" si="3"/>
        <v>1</v>
      </c>
      <c r="P43" s="1" t="s">
        <v>357</v>
      </c>
      <c r="Q43" s="15">
        <f t="shared" si="4"/>
        <v>29</v>
      </c>
    </row>
    <row r="44" spans="1:17" ht="12.75">
      <c r="A44" s="1"/>
      <c r="B44" s="3">
        <f t="shared" si="0"/>
        <v>174</v>
      </c>
      <c r="C44" t="s">
        <v>12</v>
      </c>
      <c r="D44">
        <f t="shared" si="1"/>
        <v>295</v>
      </c>
      <c r="E44" s="8" t="s">
        <v>498</v>
      </c>
      <c r="F44" t="s">
        <v>135</v>
      </c>
      <c r="G44">
        <v>53</v>
      </c>
      <c r="H44">
        <v>38</v>
      </c>
      <c r="I44">
        <v>0</v>
      </c>
      <c r="J44">
        <v>35</v>
      </c>
      <c r="K44">
        <v>0</v>
      </c>
      <c r="L44">
        <v>48</v>
      </c>
      <c r="M44">
        <f t="shared" si="2"/>
        <v>53</v>
      </c>
      <c r="N44" s="12" t="e">
        <f>IF(C44="D",VLOOKUP(M44,EinzelDamenMixed!D_NDL,2,TRUE),VLOOKUP(M44,EinzelDamenMixed!D_NDL,2,TRUE))</f>
        <v>#N/A</v>
      </c>
      <c r="O44">
        <f t="shared" si="3"/>
        <v>1</v>
      </c>
      <c r="P44" s="1" t="s">
        <v>358</v>
      </c>
      <c r="Q44" s="15">
        <f t="shared" si="4"/>
        <v>29</v>
      </c>
    </row>
    <row r="45" spans="1:17" ht="12.75">
      <c r="A45" s="1" t="s">
        <v>359</v>
      </c>
      <c r="B45" s="3">
        <f t="shared" si="0"/>
        <v>163</v>
      </c>
      <c r="C45" t="s">
        <v>12</v>
      </c>
      <c r="D45">
        <f t="shared" si="1"/>
        <v>306</v>
      </c>
      <c r="E45" s="8" t="s">
        <v>494</v>
      </c>
      <c r="F45" t="s">
        <v>484</v>
      </c>
      <c r="G45">
        <v>54</v>
      </c>
      <c r="H45">
        <v>49</v>
      </c>
      <c r="I45">
        <v>0</v>
      </c>
      <c r="J45">
        <v>0</v>
      </c>
      <c r="K45">
        <v>0</v>
      </c>
      <c r="L45">
        <v>60</v>
      </c>
      <c r="M45">
        <f t="shared" si="2"/>
        <v>60</v>
      </c>
      <c r="N45" s="12" t="e">
        <f>IF(C45="D",VLOOKUP(M45,EinzelDamenMixed!D_NDL,2,TRUE),VLOOKUP(M45,EinzelDamenMixed!D_NDL,2,TRUE))</f>
        <v>#N/A</v>
      </c>
      <c r="O45">
        <f t="shared" si="3"/>
        <v>1</v>
      </c>
      <c r="P45" s="1" t="s">
        <v>359</v>
      </c>
      <c r="Q45" s="15">
        <f t="shared" si="4"/>
        <v>27.166666666666668</v>
      </c>
    </row>
    <row r="46" spans="1:17" ht="12.75">
      <c r="A46" s="1" t="s">
        <v>360</v>
      </c>
      <c r="B46" s="3">
        <f t="shared" si="0"/>
        <v>96</v>
      </c>
      <c r="C46" t="s">
        <v>12</v>
      </c>
      <c r="D46">
        <f t="shared" si="1"/>
        <v>373</v>
      </c>
      <c r="E46" s="8" t="s">
        <v>490</v>
      </c>
      <c r="F46" t="s">
        <v>141</v>
      </c>
      <c r="G46">
        <v>0</v>
      </c>
      <c r="H46">
        <v>0</v>
      </c>
      <c r="I46">
        <v>0</v>
      </c>
      <c r="J46">
        <v>0</v>
      </c>
      <c r="K46">
        <v>46</v>
      </c>
      <c r="L46">
        <v>50</v>
      </c>
      <c r="M46">
        <f t="shared" si="2"/>
        <v>50</v>
      </c>
      <c r="N46" s="12" t="e">
        <f>IF(C46="D",VLOOKUP(M46,EinzelDamenMixed!D_NDL,2,TRUE),VLOOKUP(M46,EinzelDamenMixed!D_NDL,2,TRUE))</f>
        <v>#N/A</v>
      </c>
      <c r="O46">
        <f t="shared" si="3"/>
        <v>1</v>
      </c>
      <c r="P46" s="1" t="s">
        <v>360</v>
      </c>
      <c r="Q46" s="15">
        <f t="shared" si="4"/>
        <v>16</v>
      </c>
    </row>
    <row r="47" spans="1:17" ht="12.75">
      <c r="A47" s="1" t="s">
        <v>261</v>
      </c>
      <c r="B47" s="3">
        <f t="shared" si="0"/>
        <v>45</v>
      </c>
      <c r="C47" t="s">
        <v>12</v>
      </c>
      <c r="D47">
        <f t="shared" si="1"/>
        <v>424</v>
      </c>
      <c r="E47" s="8" t="s">
        <v>601</v>
      </c>
      <c r="F47" t="s">
        <v>263</v>
      </c>
      <c r="G47">
        <v>0</v>
      </c>
      <c r="H47">
        <v>0</v>
      </c>
      <c r="I47">
        <v>0</v>
      </c>
      <c r="J47">
        <v>0</v>
      </c>
      <c r="K47">
        <v>0</v>
      </c>
      <c r="L47">
        <v>45</v>
      </c>
      <c r="M47">
        <f t="shared" si="2"/>
        <v>45</v>
      </c>
      <c r="N47" s="12" t="e">
        <f>IF(C47="D",VLOOKUP(M47,EinzelDamenMixed!D_NDL,2,TRUE),VLOOKUP(M47,EinzelDamenMixed!D_NDL,2,TRUE))</f>
        <v>#N/A</v>
      </c>
      <c r="O47">
        <f t="shared" si="3"/>
        <v>1</v>
      </c>
      <c r="Q47" s="15">
        <f t="shared" si="4"/>
        <v>7.5</v>
      </c>
    </row>
    <row r="48" spans="1:17" ht="12.75">
      <c r="A48" s="1" t="s">
        <v>361</v>
      </c>
      <c r="B48" s="3">
        <f>G48+H48+I48+J48+K48+L48</f>
        <v>0</v>
      </c>
      <c r="C48" t="s">
        <v>12</v>
      </c>
      <c r="D48">
        <f t="shared" si="1"/>
        <v>469</v>
      </c>
      <c r="E48" s="8" t="s">
        <v>125</v>
      </c>
      <c r="F48" t="s">
        <v>21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f t="shared" si="2"/>
        <v>0</v>
      </c>
      <c r="N48" s="12" t="e">
        <f>IF(C48="D",VLOOKUP(M48,EinzelDamenMixed!D_NDL,2,TRUE),VLOOKUP(M48,EinzelDamenMixed!D_NDL,2,TRUE))</f>
        <v>#N/A</v>
      </c>
      <c r="O48">
        <f t="shared" si="3"/>
        <v>1</v>
      </c>
      <c r="Q48" s="15">
        <f t="shared" si="4"/>
        <v>0</v>
      </c>
    </row>
    <row r="49" spans="1:17" ht="12.75">
      <c r="A49" s="1"/>
      <c r="B49" s="3">
        <f t="shared" si="0"/>
        <v>0</v>
      </c>
      <c r="C49" t="s">
        <v>12</v>
      </c>
      <c r="D49">
        <f t="shared" si="1"/>
        <v>469</v>
      </c>
      <c r="E49" s="8" t="s">
        <v>36</v>
      </c>
      <c r="F49" t="s">
        <v>20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2"/>
        <v>0</v>
      </c>
      <c r="N49" s="12" t="e">
        <f>IF(C49="D",VLOOKUP(M49,EinzelDamenMixed!D_NDL,2,TRUE),VLOOKUP(M49,EinzelDamenMixed!D_NDL,2,TRUE))</f>
        <v>#N/A</v>
      </c>
      <c r="O49">
        <f t="shared" si="3"/>
        <v>1</v>
      </c>
      <c r="Q49" s="15">
        <f t="shared" si="4"/>
        <v>0</v>
      </c>
    </row>
    <row r="50" spans="1:17" ht="12.75">
      <c r="A50" s="1"/>
      <c r="B50" s="3">
        <f t="shared" si="0"/>
        <v>0</v>
      </c>
      <c r="C50" t="s">
        <v>12</v>
      </c>
      <c r="D50">
        <f t="shared" si="1"/>
        <v>469</v>
      </c>
      <c r="E50" s="8" t="s">
        <v>330</v>
      </c>
      <c r="F50" t="s">
        <v>21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2"/>
        <v>0</v>
      </c>
      <c r="N50" s="12" t="e">
        <f>IF(C50="D",VLOOKUP(M50,EinzelDamenMixed!D_NDL,2,TRUE),VLOOKUP(M50,EinzelDamenMixed!D_NDL,2,TRUE))</f>
        <v>#N/A</v>
      </c>
      <c r="O50">
        <f t="shared" si="3"/>
        <v>1</v>
      </c>
      <c r="Q50" s="15">
        <f t="shared" si="4"/>
        <v>0</v>
      </c>
    </row>
    <row r="51" spans="1:17" ht="12.75">
      <c r="A51" s="1"/>
      <c r="B51" s="3">
        <f t="shared" si="0"/>
        <v>0</v>
      </c>
      <c r="C51" t="s">
        <v>12</v>
      </c>
      <c r="D51">
        <f t="shared" si="1"/>
        <v>469</v>
      </c>
      <c r="E51" s="8" t="s">
        <v>547</v>
      </c>
      <c r="F51" t="s">
        <v>263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f t="shared" si="2"/>
        <v>0</v>
      </c>
      <c r="N51" s="12" t="e">
        <f>IF(C51="D",VLOOKUP(M51,EinzelDamenMixed!D_NDL,2,TRUE),VLOOKUP(M51,EinzelDamenMixed!D_NDL,2,TRUE))</f>
        <v>#N/A</v>
      </c>
      <c r="O51">
        <f t="shared" si="3"/>
        <v>1</v>
      </c>
      <c r="Q51" s="15">
        <f t="shared" si="4"/>
        <v>0</v>
      </c>
    </row>
    <row r="52" spans="1:17" ht="12.75">
      <c r="A52" s="1"/>
      <c r="B52" s="3">
        <f t="shared" si="0"/>
        <v>0</v>
      </c>
      <c r="C52" t="s">
        <v>12</v>
      </c>
      <c r="D52">
        <f t="shared" si="1"/>
        <v>469</v>
      </c>
      <c r="E52" s="8" t="s">
        <v>496</v>
      </c>
      <c r="F52" t="s">
        <v>141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2"/>
        <v>0</v>
      </c>
      <c r="N52" s="12" t="e">
        <f>IF(C52="D",VLOOKUP(M52,EinzelDamenMixed!D_NDL,2,TRUE),VLOOKUP(M52,EinzelDamenMixed!D_NDL,2,TRUE))</f>
        <v>#N/A</v>
      </c>
      <c r="O52">
        <f t="shared" si="3"/>
        <v>1</v>
      </c>
      <c r="Q52" s="15">
        <f t="shared" si="4"/>
        <v>0</v>
      </c>
    </row>
    <row r="53" spans="1:17" ht="12.75">
      <c r="A53" s="1"/>
      <c r="B53" s="3">
        <f t="shared" si="0"/>
        <v>0</v>
      </c>
      <c r="C53" t="s">
        <v>12</v>
      </c>
      <c r="D53">
        <f t="shared" si="1"/>
        <v>469</v>
      </c>
      <c r="E53" s="8" t="s">
        <v>561</v>
      </c>
      <c r="F53" t="s">
        <v>484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>IF(ISBLANK(#REF!),0,MAX(G53,H53,I53,J53,K53,L53))</f>
        <v>0</v>
      </c>
      <c r="N53" s="12" t="e">
        <f>IF(C53="D",VLOOKUP(M53,EinzelDamenMixed!D_NDL,2,TRUE),VLOOKUP(M53,EinzelDamenMixed!D_NDL,2,TRUE))</f>
        <v>#N/A</v>
      </c>
      <c r="O53">
        <f t="shared" si="3"/>
        <v>1</v>
      </c>
      <c r="Q53" s="15">
        <f t="shared" si="4"/>
        <v>0</v>
      </c>
    </row>
    <row r="54" spans="1:17" ht="12.75">
      <c r="A54" s="1"/>
      <c r="B54" s="3">
        <f t="shared" si="0"/>
        <v>0</v>
      </c>
      <c r="C54" t="s">
        <v>12</v>
      </c>
      <c r="D54">
        <f t="shared" si="1"/>
        <v>469</v>
      </c>
      <c r="E54" s="8" t="s">
        <v>501</v>
      </c>
      <c r="F54" t="s">
        <v>484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2"/>
        <v>0</v>
      </c>
      <c r="N54" s="12" t="e">
        <f>IF(C54="D",VLOOKUP(M54,EinzelDamenMixed!D_NDL,2,TRUE),VLOOKUP(M54,EinzelDamenMixed!D_NDL,2,TRUE))</f>
        <v>#N/A</v>
      </c>
      <c r="O54">
        <f t="shared" si="3"/>
        <v>1</v>
      </c>
      <c r="Q54" s="15">
        <f t="shared" si="4"/>
        <v>0</v>
      </c>
    </row>
    <row r="55" spans="1:17" ht="12.75">
      <c r="A55" s="1"/>
      <c r="B55" s="3">
        <f t="shared" si="0"/>
        <v>0</v>
      </c>
      <c r="C55"/>
      <c r="D55">
        <f t="shared" si="1"/>
        <v>469</v>
      </c>
      <c r="M55">
        <f>IF(ISBLANK(F26),0,MAX(G55,H55,I55,J55,K55,L55))</f>
        <v>0</v>
      </c>
      <c r="N55" s="12" t="e">
        <f>IF(C55="D",VLOOKUP(M55,EinzelDamenMixed!D_NDL,2,TRUE),VLOOKUP(M55,EinzelDamenMixed!D_NDL,2,TRUE))</f>
        <v>#N/A</v>
      </c>
      <c r="O55">
        <f t="shared" si="3"/>
        <v>0</v>
      </c>
      <c r="Q55" s="15">
        <f t="shared" si="4"/>
        <v>0</v>
      </c>
    </row>
    <row r="56" spans="1:17" ht="12.75">
      <c r="A56" s="1"/>
      <c r="B56" s="3">
        <f t="shared" si="0"/>
        <v>0</v>
      </c>
      <c r="C56"/>
      <c r="D56">
        <f t="shared" si="1"/>
        <v>469</v>
      </c>
      <c r="M56">
        <f>IF(ISBLANK(F15),0,MAX(G56,H56,I56,J56,K56,L56))</f>
        <v>0</v>
      </c>
      <c r="N56" s="12" t="e">
        <f>IF(C56="D",VLOOKUP(M56,EinzelDamenMixed!D_NDL,2,TRUE),VLOOKUP(M56,EinzelDamenMixed!D_NDL,2,TRUE))</f>
        <v>#N/A</v>
      </c>
      <c r="O56">
        <f t="shared" si="3"/>
        <v>0</v>
      </c>
      <c r="Q56" s="15">
        <f t="shared" si="4"/>
        <v>0</v>
      </c>
    </row>
    <row r="57" spans="2:17" ht="12.75">
      <c r="B57" s="3">
        <f t="shared" si="0"/>
        <v>0</v>
      </c>
      <c r="D57">
        <f t="shared" si="1"/>
        <v>469</v>
      </c>
      <c r="M57">
        <f>IF(ISBLANK(F12),0,MAX(G57,H57,I57,J57,K57,L57))</f>
        <v>0</v>
      </c>
      <c r="N57" s="12" t="e">
        <f>IF(C57="D",VLOOKUP(M57,EinzelDamenMixed!D_NDL,2,TRUE),VLOOKUP(M57,EinzelDamenMixed!D_NDL,2,TRUE))</f>
        <v>#N/A</v>
      </c>
      <c r="O57">
        <f t="shared" si="3"/>
        <v>0</v>
      </c>
      <c r="Q57" s="15">
        <f t="shared" si="4"/>
        <v>0</v>
      </c>
    </row>
    <row r="64" spans="2:4" ht="12.75">
      <c r="B64" s="3">
        <v>50</v>
      </c>
      <c r="C64" s="4"/>
      <c r="D64" s="4" t="s">
        <v>111</v>
      </c>
    </row>
    <row r="67" spans="2:4" ht="12.75">
      <c r="B67" s="3">
        <f>SUM(B5:B57)</f>
        <v>13034</v>
      </c>
      <c r="D67" s="2" t="s">
        <v>222</v>
      </c>
    </row>
  </sheetData>
  <autoFilter ref="B4:N60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1"/>
  <sheetViews>
    <sheetView workbookViewId="0" topLeftCell="A1">
      <pane ySplit="4" topLeftCell="BM5" activePane="bottomLeft" state="frozen"/>
      <selection pane="topLeft" activeCell="A1" sqref="A1"/>
      <selection pane="bottomLeft" activeCell="E76" sqref="E76"/>
    </sheetView>
  </sheetViews>
  <sheetFormatPr defaultColWidth="11.421875" defaultRowHeight="12.75"/>
  <cols>
    <col min="1" max="1" width="5.00390625" style="0" customWidth="1"/>
    <col min="2" max="2" width="6.28125" style="3" customWidth="1"/>
    <col min="3" max="3" width="6.421875" style="1" hidden="1" customWidth="1"/>
    <col min="4" max="4" width="5.7109375" style="2" customWidth="1"/>
    <col min="5" max="5" width="22.421875" style="0" customWidth="1"/>
    <col min="6" max="6" width="16.57421875" style="0" customWidth="1"/>
    <col min="7" max="13" width="4.7109375" style="0" customWidth="1"/>
    <col min="14" max="14" width="9.28125" style="1" customWidth="1"/>
  </cols>
  <sheetData>
    <row r="1" spans="2:15" ht="30" customHeight="1">
      <c r="B1" s="19" t="s">
        <v>549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t="s">
        <v>216</v>
      </c>
    </row>
    <row r="2" spans="2:14" ht="12" customHeight="1">
      <c r="B2" s="20" t="s">
        <v>502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0" t="str">
        <f>VLOOKUP(COUNT(G5:L5),TagTab,2,FALSE)</f>
        <v>6. Durchgang: 03./04.Februar 2007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2.25" thickBot="1">
      <c r="A4" s="6" t="s">
        <v>0</v>
      </c>
      <c r="B4" s="6" t="s">
        <v>4</v>
      </c>
      <c r="C4" s="6" t="s">
        <v>3</v>
      </c>
      <c r="D4" s="6" t="s">
        <v>177</v>
      </c>
      <c r="E4" s="7" t="s">
        <v>1</v>
      </c>
      <c r="F4" s="7" t="s">
        <v>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14</v>
      </c>
      <c r="N4" s="7" t="s">
        <v>13</v>
      </c>
      <c r="Q4" s="16" t="s">
        <v>604</v>
      </c>
    </row>
    <row r="5" spans="1:17" ht="12.75">
      <c r="A5" s="3" t="s">
        <v>15</v>
      </c>
      <c r="B5">
        <f aca="true" t="shared" si="0" ref="B5:B36">G5+H5+I5+J5+K5+L5</f>
        <v>557</v>
      </c>
      <c r="C5"/>
      <c r="D5">
        <f aca="true" t="shared" si="1" ref="D5:D36">$B$5-B5</f>
        <v>0</v>
      </c>
      <c r="E5" s="8" t="s">
        <v>587</v>
      </c>
      <c r="F5" t="s">
        <v>150</v>
      </c>
      <c r="G5">
        <v>107</v>
      </c>
      <c r="H5">
        <v>76</v>
      </c>
      <c r="I5">
        <v>93</v>
      </c>
      <c r="J5">
        <v>102</v>
      </c>
      <c r="K5">
        <v>94</v>
      </c>
      <c r="L5">
        <v>85</v>
      </c>
      <c r="M5">
        <f>IF(ISBLANK(F5),0,MAX(G5,H5,I5,J5,K5,L5))</f>
        <v>107</v>
      </c>
      <c r="N5" s="10" t="str">
        <f>IF(C5="D",VLOOKUP(M5,'EinzelHerrenMixed '!D_NDL,2,TRUE),VLOOKUP(M5,'EinzelHerrenMixed '!H_NDL,4,TRUE))</f>
        <v>gold</v>
      </c>
      <c r="O5">
        <f aca="true" t="shared" si="2" ref="O5:O36">IF(COUNT(G5:L5)=6,1,0)</f>
        <v>1</v>
      </c>
      <c r="P5" s="3" t="s">
        <v>15</v>
      </c>
      <c r="Q5" s="15">
        <f>(G5+H5+I5+J5+K5+L5)/6</f>
        <v>92.83333333333333</v>
      </c>
    </row>
    <row r="6" spans="1:17" ht="12.75">
      <c r="A6" s="3" t="s">
        <v>16</v>
      </c>
      <c r="B6">
        <f t="shared" si="0"/>
        <v>516</v>
      </c>
      <c r="C6" t="s">
        <v>11</v>
      </c>
      <c r="D6">
        <f t="shared" si="1"/>
        <v>41</v>
      </c>
      <c r="E6" s="8" t="s">
        <v>46</v>
      </c>
      <c r="F6" t="s">
        <v>20</v>
      </c>
      <c r="G6">
        <v>84</v>
      </c>
      <c r="H6">
        <v>99</v>
      </c>
      <c r="I6">
        <v>79</v>
      </c>
      <c r="J6">
        <v>85</v>
      </c>
      <c r="K6">
        <v>80</v>
      </c>
      <c r="L6">
        <v>89</v>
      </c>
      <c r="M6">
        <f>IF(ISBLANK(F6),0,MAX(G6,H6,I6,J6,K6,L6))</f>
        <v>99</v>
      </c>
      <c r="N6" s="10" t="str">
        <f>IF(C6="D",VLOOKUP(M6,'EinzelHerrenMixed '!D_NDL,2,TRUE),VLOOKUP(M6,'EinzelHerrenMixed '!H_NDL,4,TRUE))</f>
        <v>gold</v>
      </c>
      <c r="O6">
        <f t="shared" si="2"/>
        <v>1</v>
      </c>
      <c r="P6" s="3" t="s">
        <v>16</v>
      </c>
      <c r="Q6" s="15">
        <f aca="true" t="shared" si="3" ref="Q6:Q69">(G6+H6+I6+J6+K6+L6)/6</f>
        <v>86</v>
      </c>
    </row>
    <row r="7" spans="1:17" ht="12.75">
      <c r="A7" s="3" t="s">
        <v>184</v>
      </c>
      <c r="B7">
        <f t="shared" si="0"/>
        <v>504</v>
      </c>
      <c r="C7" t="s">
        <v>11</v>
      </c>
      <c r="D7">
        <f t="shared" si="1"/>
        <v>53</v>
      </c>
      <c r="E7" s="8" t="s">
        <v>42</v>
      </c>
      <c r="F7" t="s">
        <v>20</v>
      </c>
      <c r="G7">
        <v>89</v>
      </c>
      <c r="H7">
        <v>89</v>
      </c>
      <c r="I7">
        <v>75</v>
      </c>
      <c r="J7">
        <v>80</v>
      </c>
      <c r="K7">
        <v>89</v>
      </c>
      <c r="L7">
        <v>82</v>
      </c>
      <c r="M7">
        <f>IF(ISBLANK(#REF!),0,MAX(G7,H7,I7,J7,K7,L7))</f>
        <v>89</v>
      </c>
      <c r="N7" s="10" t="str">
        <f>IF(C7="D",VLOOKUP(M7,'EinzelHerrenMixed '!D_NDL,2,TRUE),VLOOKUP(M7,'EinzelHerrenMixed '!H_NDL,4,TRUE))</f>
        <v>bronze</v>
      </c>
      <c r="O7">
        <f t="shared" si="2"/>
        <v>1</v>
      </c>
      <c r="P7" s="3" t="s">
        <v>184</v>
      </c>
      <c r="Q7" s="15">
        <f t="shared" si="3"/>
        <v>84</v>
      </c>
    </row>
    <row r="8" spans="1:17" ht="12.75">
      <c r="A8" s="3"/>
      <c r="B8">
        <f t="shared" si="0"/>
        <v>504</v>
      </c>
      <c r="C8" t="s">
        <v>11</v>
      </c>
      <c r="D8">
        <f t="shared" si="1"/>
        <v>53</v>
      </c>
      <c r="E8" s="8" t="s">
        <v>43</v>
      </c>
      <c r="F8" t="s">
        <v>20</v>
      </c>
      <c r="G8">
        <v>84</v>
      </c>
      <c r="H8">
        <v>79</v>
      </c>
      <c r="I8">
        <v>81</v>
      </c>
      <c r="J8">
        <v>88</v>
      </c>
      <c r="K8">
        <v>85</v>
      </c>
      <c r="L8">
        <v>87</v>
      </c>
      <c r="M8">
        <f>IF(ISBLANK(F8),0,MAX(G8,H8,I8,J8,K8,L8))</f>
        <v>88</v>
      </c>
      <c r="N8" s="10" t="str">
        <f>IF(C8="D",VLOOKUP(M8,'EinzelHerrenMixed '!D_NDL,2,TRUE),VLOOKUP(M8,'EinzelHerrenMixed '!H_NDL,4,TRUE))</f>
        <v>bronze</v>
      </c>
      <c r="O8">
        <f t="shared" si="2"/>
        <v>1</v>
      </c>
      <c r="P8" s="3" t="s">
        <v>133</v>
      </c>
      <c r="Q8" s="15">
        <f t="shared" si="3"/>
        <v>84</v>
      </c>
    </row>
    <row r="9" spans="1:17" ht="12.75">
      <c r="A9" s="3" t="s">
        <v>134</v>
      </c>
      <c r="B9">
        <f t="shared" si="0"/>
        <v>493</v>
      </c>
      <c r="C9"/>
      <c r="D9">
        <f t="shared" si="1"/>
        <v>64</v>
      </c>
      <c r="E9" s="8" t="s">
        <v>503</v>
      </c>
      <c r="F9" t="s">
        <v>480</v>
      </c>
      <c r="G9">
        <v>72</v>
      </c>
      <c r="H9">
        <v>82</v>
      </c>
      <c r="I9">
        <v>82</v>
      </c>
      <c r="J9">
        <v>71</v>
      </c>
      <c r="K9">
        <v>100</v>
      </c>
      <c r="L9">
        <v>86</v>
      </c>
      <c r="M9">
        <f aca="true" t="shared" si="4" ref="M9:M23">IF(ISBLANK(F9),0,MAX(G9,H9,I9,J9,K9,L9))</f>
        <v>100</v>
      </c>
      <c r="N9" s="10" t="str">
        <f>IF(C9="D",VLOOKUP(M9,'EinzelHerrenMixed '!D_NDL,2,TRUE),VLOOKUP(M9,'EinzelHerrenMixed '!H_NDL,4,TRUE))</f>
        <v>gold</v>
      </c>
      <c r="O9">
        <f t="shared" si="2"/>
        <v>1</v>
      </c>
      <c r="P9" s="3" t="s">
        <v>134</v>
      </c>
      <c r="Q9" s="15">
        <f t="shared" si="3"/>
        <v>82.16666666666667</v>
      </c>
    </row>
    <row r="10" spans="1:17" ht="12.75">
      <c r="A10" s="3" t="s">
        <v>170</v>
      </c>
      <c r="B10">
        <f t="shared" si="0"/>
        <v>491</v>
      </c>
      <c r="C10" t="s">
        <v>11</v>
      </c>
      <c r="D10">
        <f t="shared" si="1"/>
        <v>66</v>
      </c>
      <c r="E10" s="8" t="s">
        <v>505</v>
      </c>
      <c r="F10" t="s">
        <v>20</v>
      </c>
      <c r="G10">
        <v>72</v>
      </c>
      <c r="H10">
        <v>89</v>
      </c>
      <c r="I10">
        <v>86</v>
      </c>
      <c r="J10">
        <v>80</v>
      </c>
      <c r="K10">
        <v>79</v>
      </c>
      <c r="L10">
        <v>85</v>
      </c>
      <c r="M10">
        <f>IF(ISBLANK(#REF!),0,MAX(G10,H10,I10,J10,K10,L10))</f>
        <v>89</v>
      </c>
      <c r="N10" s="10" t="str">
        <f>IF(C10="D",VLOOKUP(M10,'EinzelHerrenMixed '!D_NDL,2,TRUE),VLOOKUP(M10,'EinzelHerrenMixed '!H_NDL,4,TRUE))</f>
        <v>bronze</v>
      </c>
      <c r="O10">
        <f t="shared" si="2"/>
        <v>1</v>
      </c>
      <c r="P10" s="3" t="s">
        <v>170</v>
      </c>
      <c r="Q10" s="15">
        <f t="shared" si="3"/>
        <v>81.83333333333333</v>
      </c>
    </row>
    <row r="11" spans="1:17" ht="12.75">
      <c r="A11" s="3" t="s">
        <v>178</v>
      </c>
      <c r="B11">
        <f t="shared" si="0"/>
        <v>484</v>
      </c>
      <c r="C11" t="s">
        <v>11</v>
      </c>
      <c r="D11">
        <f t="shared" si="1"/>
        <v>73</v>
      </c>
      <c r="E11" s="8" t="s">
        <v>156</v>
      </c>
      <c r="F11" t="s">
        <v>21</v>
      </c>
      <c r="G11">
        <v>72</v>
      </c>
      <c r="H11">
        <v>87</v>
      </c>
      <c r="I11">
        <v>82</v>
      </c>
      <c r="J11">
        <v>77</v>
      </c>
      <c r="K11">
        <v>83</v>
      </c>
      <c r="L11">
        <v>83</v>
      </c>
      <c r="M11">
        <f>IF(ISBLANK(F11),0,MAX(G11,H11,I11,J11,K11,L11))</f>
        <v>87</v>
      </c>
      <c r="N11" s="10" t="str">
        <f>IF(C11="D",VLOOKUP(M11,'EinzelHerrenMixed '!D_NDL,2,TRUE),VLOOKUP(M11,'EinzelHerrenMixed '!H_NDL,4,TRUE))</f>
        <v>bronze</v>
      </c>
      <c r="O11">
        <f t="shared" si="2"/>
        <v>1</v>
      </c>
      <c r="P11" s="3" t="s">
        <v>178</v>
      </c>
      <c r="Q11" s="15">
        <f t="shared" si="3"/>
        <v>80.66666666666667</v>
      </c>
    </row>
    <row r="12" spans="1:17" ht="12.75">
      <c r="A12" s="3" t="s">
        <v>179</v>
      </c>
      <c r="B12">
        <f t="shared" si="0"/>
        <v>481</v>
      </c>
      <c r="C12"/>
      <c r="D12">
        <f t="shared" si="1"/>
        <v>76</v>
      </c>
      <c r="E12" s="8" t="s">
        <v>508</v>
      </c>
      <c r="F12" t="s">
        <v>480</v>
      </c>
      <c r="G12">
        <v>85</v>
      </c>
      <c r="H12">
        <v>77</v>
      </c>
      <c r="I12">
        <v>66</v>
      </c>
      <c r="J12">
        <v>76</v>
      </c>
      <c r="K12">
        <v>96</v>
      </c>
      <c r="L12">
        <v>81</v>
      </c>
      <c r="M12">
        <f t="shared" si="4"/>
        <v>96</v>
      </c>
      <c r="N12" s="10" t="str">
        <f>IF(C12="D",VLOOKUP(M12,'EinzelHerrenMixed '!D_NDL,2,TRUE),VLOOKUP(M12,'EinzelHerrenMixed '!H_NDL,4,TRUE))</f>
        <v>gold</v>
      </c>
      <c r="O12">
        <f t="shared" si="2"/>
        <v>1</v>
      </c>
      <c r="P12" s="3" t="s">
        <v>179</v>
      </c>
      <c r="Q12" s="15">
        <f t="shared" si="3"/>
        <v>80.16666666666667</v>
      </c>
    </row>
    <row r="13" spans="1:17" ht="12.75">
      <c r="A13" s="3" t="s">
        <v>171</v>
      </c>
      <c r="B13">
        <f t="shared" si="0"/>
        <v>471</v>
      </c>
      <c r="C13" t="s">
        <v>11</v>
      </c>
      <c r="D13">
        <f t="shared" si="1"/>
        <v>86</v>
      </c>
      <c r="E13" s="8" t="s">
        <v>74</v>
      </c>
      <c r="F13" t="s">
        <v>263</v>
      </c>
      <c r="G13">
        <v>82</v>
      </c>
      <c r="H13">
        <v>84</v>
      </c>
      <c r="I13">
        <v>80</v>
      </c>
      <c r="J13">
        <v>84</v>
      </c>
      <c r="K13">
        <v>79</v>
      </c>
      <c r="L13">
        <v>62</v>
      </c>
      <c r="M13">
        <f>IF(ISBLANK(F13),0,MAX(G13,H13,I13,J13,K13,L13))</f>
        <v>84</v>
      </c>
      <c r="N13" s="12" t="e">
        <f>IF(C13="D",VLOOKUP(M13,'EinzelHerrenMixed '!D_NDL,2,TRUE),VLOOKUP(M13,'EinzelHerrenMixed '!H_NDL,4,TRUE))</f>
        <v>#N/A</v>
      </c>
      <c r="O13">
        <f t="shared" si="2"/>
        <v>1</v>
      </c>
      <c r="P13" s="3" t="s">
        <v>171</v>
      </c>
      <c r="Q13" s="15">
        <f t="shared" si="3"/>
        <v>78.5</v>
      </c>
    </row>
    <row r="14" spans="1:17" ht="12.75">
      <c r="A14" s="3" t="s">
        <v>185</v>
      </c>
      <c r="B14">
        <f t="shared" si="0"/>
        <v>465</v>
      </c>
      <c r="C14" t="s">
        <v>11</v>
      </c>
      <c r="D14">
        <f t="shared" si="1"/>
        <v>92</v>
      </c>
      <c r="E14" s="8" t="s">
        <v>507</v>
      </c>
      <c r="F14" t="s">
        <v>484</v>
      </c>
      <c r="G14">
        <v>67</v>
      </c>
      <c r="H14">
        <v>74</v>
      </c>
      <c r="I14">
        <v>82</v>
      </c>
      <c r="J14">
        <v>79</v>
      </c>
      <c r="K14">
        <v>86</v>
      </c>
      <c r="L14">
        <v>77</v>
      </c>
      <c r="M14">
        <f t="shared" si="4"/>
        <v>86</v>
      </c>
      <c r="N14" s="10" t="str">
        <f>IF(C14="D",VLOOKUP(M14,'EinzelHerrenMixed '!D_NDL,2,TRUE),VLOOKUP(M14,'EinzelHerrenMixed '!H_NDL,4,TRUE))</f>
        <v>bronze</v>
      </c>
      <c r="O14">
        <f t="shared" si="2"/>
        <v>1</v>
      </c>
      <c r="P14" s="3" t="s">
        <v>185</v>
      </c>
      <c r="Q14" s="15">
        <f t="shared" si="3"/>
        <v>77.5</v>
      </c>
    </row>
    <row r="15" spans="1:17" ht="12.75">
      <c r="A15" s="3" t="s">
        <v>172</v>
      </c>
      <c r="B15">
        <f t="shared" si="0"/>
        <v>462</v>
      </c>
      <c r="C15"/>
      <c r="D15">
        <f t="shared" si="1"/>
        <v>95</v>
      </c>
      <c r="E15" s="8" t="s">
        <v>589</v>
      </c>
      <c r="F15" t="s">
        <v>150</v>
      </c>
      <c r="G15">
        <v>72</v>
      </c>
      <c r="H15">
        <v>82</v>
      </c>
      <c r="I15">
        <v>76</v>
      </c>
      <c r="J15">
        <v>74</v>
      </c>
      <c r="K15">
        <v>81</v>
      </c>
      <c r="L15">
        <v>77</v>
      </c>
      <c r="M15">
        <f t="shared" si="4"/>
        <v>82</v>
      </c>
      <c r="N15" s="12" t="e">
        <f>IF(C15="D",VLOOKUP(M15,'EinzelHerrenMixed '!D_NDL,2,TRUE),VLOOKUP(M15,'EinzelHerrenMixed '!H_NDL,4,TRUE))</f>
        <v>#N/A</v>
      </c>
      <c r="O15">
        <f t="shared" si="2"/>
        <v>1</v>
      </c>
      <c r="P15" s="3" t="s">
        <v>172</v>
      </c>
      <c r="Q15" s="15">
        <f t="shared" si="3"/>
        <v>77</v>
      </c>
    </row>
    <row r="16" spans="1:17" ht="12.75">
      <c r="A16" s="3" t="s">
        <v>180</v>
      </c>
      <c r="B16">
        <f t="shared" si="0"/>
        <v>458</v>
      </c>
      <c r="C16" t="s">
        <v>11</v>
      </c>
      <c r="D16">
        <f t="shared" si="1"/>
        <v>99</v>
      </c>
      <c r="E16" s="8" t="s">
        <v>524</v>
      </c>
      <c r="F16" t="s">
        <v>141</v>
      </c>
      <c r="G16">
        <v>83</v>
      </c>
      <c r="H16">
        <v>66</v>
      </c>
      <c r="I16">
        <v>75</v>
      </c>
      <c r="J16">
        <v>88</v>
      </c>
      <c r="K16">
        <v>77</v>
      </c>
      <c r="L16">
        <v>69</v>
      </c>
      <c r="M16">
        <f>IF(ISBLANK(F16),0,MAX(G16,H16,I16,J16,K16,L16))</f>
        <v>88</v>
      </c>
      <c r="N16" s="10" t="str">
        <f>IF(C16="D",VLOOKUP(M16,'EinzelHerrenMixed '!D_NDL,2,TRUE),VLOOKUP(M16,'EinzelHerrenMixed '!H_NDL,4,TRUE))</f>
        <v>bronze</v>
      </c>
      <c r="O16">
        <f t="shared" si="2"/>
        <v>1</v>
      </c>
      <c r="P16" s="3" t="s">
        <v>180</v>
      </c>
      <c r="Q16" s="15">
        <f t="shared" si="3"/>
        <v>76.33333333333333</v>
      </c>
    </row>
    <row r="17" spans="1:17" ht="12.75">
      <c r="A17" s="3" t="s">
        <v>174</v>
      </c>
      <c r="B17">
        <f t="shared" si="0"/>
        <v>456</v>
      </c>
      <c r="C17" t="s">
        <v>11</v>
      </c>
      <c r="D17">
        <f t="shared" si="1"/>
        <v>101</v>
      </c>
      <c r="E17" s="8" t="s">
        <v>67</v>
      </c>
      <c r="F17" t="s">
        <v>21</v>
      </c>
      <c r="G17">
        <v>73</v>
      </c>
      <c r="H17">
        <v>78</v>
      </c>
      <c r="I17">
        <v>80</v>
      </c>
      <c r="J17">
        <v>78</v>
      </c>
      <c r="K17">
        <v>66</v>
      </c>
      <c r="L17">
        <v>81</v>
      </c>
      <c r="M17">
        <f t="shared" si="4"/>
        <v>81</v>
      </c>
      <c r="N17" s="12" t="e">
        <f>IF(C17="D",VLOOKUP(M17,'EinzelHerrenMixed '!D_NDL,2,TRUE),VLOOKUP(M17,'EinzelHerrenMixed '!H_NDL,4,TRUE))</f>
        <v>#N/A</v>
      </c>
      <c r="O17">
        <f t="shared" si="2"/>
        <v>1</v>
      </c>
      <c r="P17" s="3" t="s">
        <v>174</v>
      </c>
      <c r="Q17" s="15">
        <f t="shared" si="3"/>
        <v>76</v>
      </c>
    </row>
    <row r="18" spans="1:17" ht="12.75">
      <c r="A18" s="3" t="s">
        <v>173</v>
      </c>
      <c r="B18">
        <f t="shared" si="0"/>
        <v>455</v>
      </c>
      <c r="C18" t="s">
        <v>11</v>
      </c>
      <c r="D18">
        <f t="shared" si="1"/>
        <v>102</v>
      </c>
      <c r="E18" s="8" t="s">
        <v>512</v>
      </c>
      <c r="F18" t="s">
        <v>141</v>
      </c>
      <c r="G18">
        <v>87</v>
      </c>
      <c r="H18">
        <v>61</v>
      </c>
      <c r="I18">
        <v>71</v>
      </c>
      <c r="J18">
        <v>91</v>
      </c>
      <c r="K18">
        <v>78</v>
      </c>
      <c r="L18">
        <v>67</v>
      </c>
      <c r="M18">
        <f>IF(ISBLANK(#REF!),0,MAX(G18,H18,I18,J18,K18,L18))</f>
        <v>91</v>
      </c>
      <c r="N18" s="10" t="str">
        <f>IF(C18="D",VLOOKUP(M18,'EinzelHerrenMixed '!D_NDL,2,TRUE),VLOOKUP(M18,'EinzelHerrenMixed '!H_NDL,4,TRUE))</f>
        <v>silber</v>
      </c>
      <c r="O18">
        <f t="shared" si="2"/>
        <v>1</v>
      </c>
      <c r="P18" s="3" t="s">
        <v>173</v>
      </c>
      <c r="Q18" s="15">
        <f t="shared" si="3"/>
        <v>75.83333333333333</v>
      </c>
    </row>
    <row r="19" spans="1:17" ht="12.75">
      <c r="A19" s="3" t="s">
        <v>349</v>
      </c>
      <c r="B19">
        <f t="shared" si="0"/>
        <v>453</v>
      </c>
      <c r="C19" t="s">
        <v>11</v>
      </c>
      <c r="D19">
        <f t="shared" si="1"/>
        <v>104</v>
      </c>
      <c r="E19" s="8" t="s">
        <v>250</v>
      </c>
      <c r="F19" t="s">
        <v>480</v>
      </c>
      <c r="G19">
        <v>77</v>
      </c>
      <c r="H19">
        <v>71</v>
      </c>
      <c r="I19">
        <v>60</v>
      </c>
      <c r="J19">
        <v>82</v>
      </c>
      <c r="K19">
        <v>80</v>
      </c>
      <c r="L19">
        <v>83</v>
      </c>
      <c r="M19">
        <f t="shared" si="4"/>
        <v>83</v>
      </c>
      <c r="N19" s="12" t="e">
        <f>IF(C19="D",VLOOKUP(M19,'EinzelHerrenMixed '!D_NDL,2,TRUE),VLOOKUP(M19,'EinzelHerrenMixed '!H_NDL,4,TRUE))</f>
        <v>#N/A</v>
      </c>
      <c r="O19">
        <f t="shared" si="2"/>
        <v>1</v>
      </c>
      <c r="P19" s="3" t="s">
        <v>349</v>
      </c>
      <c r="Q19" s="15">
        <f t="shared" si="3"/>
        <v>75.5</v>
      </c>
    </row>
    <row r="20" spans="1:17" ht="12.75">
      <c r="A20" s="3" t="s">
        <v>181</v>
      </c>
      <c r="B20">
        <f t="shared" si="0"/>
        <v>449</v>
      </c>
      <c r="C20"/>
      <c r="D20">
        <f t="shared" si="1"/>
        <v>108</v>
      </c>
      <c r="E20" s="8" t="s">
        <v>515</v>
      </c>
      <c r="F20" t="s">
        <v>480</v>
      </c>
      <c r="G20">
        <v>78</v>
      </c>
      <c r="H20">
        <v>68</v>
      </c>
      <c r="I20">
        <v>74</v>
      </c>
      <c r="J20">
        <v>60</v>
      </c>
      <c r="K20">
        <v>86</v>
      </c>
      <c r="L20">
        <v>83</v>
      </c>
      <c r="M20">
        <f t="shared" si="4"/>
        <v>86</v>
      </c>
      <c r="N20" s="10" t="str">
        <f>IF(C20="D",VLOOKUP(M20,'EinzelHerrenMixed '!D_NDL,2,TRUE),VLOOKUP(M20,'EinzelHerrenMixed '!H_NDL,4,TRUE))</f>
        <v>bronze</v>
      </c>
      <c r="O20">
        <f t="shared" si="2"/>
        <v>1</v>
      </c>
      <c r="P20" s="3" t="s">
        <v>181</v>
      </c>
      <c r="Q20" s="15">
        <f t="shared" si="3"/>
        <v>74.83333333333333</v>
      </c>
    </row>
    <row r="21" spans="1:17" ht="12.75">
      <c r="A21" s="3" t="s">
        <v>166</v>
      </c>
      <c r="B21">
        <f t="shared" si="0"/>
        <v>441</v>
      </c>
      <c r="C21" t="s">
        <v>11</v>
      </c>
      <c r="D21">
        <f t="shared" si="1"/>
        <v>116</v>
      </c>
      <c r="E21" s="8" t="s">
        <v>299</v>
      </c>
      <c r="F21" t="s">
        <v>135</v>
      </c>
      <c r="G21">
        <v>101</v>
      </c>
      <c r="H21">
        <v>51</v>
      </c>
      <c r="I21">
        <v>66</v>
      </c>
      <c r="J21">
        <v>97</v>
      </c>
      <c r="K21">
        <v>62</v>
      </c>
      <c r="L21">
        <v>64</v>
      </c>
      <c r="M21">
        <f>IF(ISBLANK(F21),0,MAX(G21,H21,I21,J21,K21,L21))</f>
        <v>101</v>
      </c>
      <c r="N21" s="10" t="str">
        <f>IF(C21="D",VLOOKUP(M21,'EinzelHerrenMixed '!D_NDL,2,TRUE),VLOOKUP(M21,'EinzelHerrenMixed '!H_NDL,4,TRUE))</f>
        <v>gold</v>
      </c>
      <c r="O21">
        <f t="shared" si="2"/>
        <v>1</v>
      </c>
      <c r="P21" s="3" t="s">
        <v>166</v>
      </c>
      <c r="Q21" s="15">
        <f t="shared" si="3"/>
        <v>73.5</v>
      </c>
    </row>
    <row r="22" spans="1:17" ht="12.75">
      <c r="A22" s="3" t="s">
        <v>136</v>
      </c>
      <c r="B22">
        <f t="shared" si="0"/>
        <v>424</v>
      </c>
      <c r="C22"/>
      <c r="D22">
        <f t="shared" si="1"/>
        <v>133</v>
      </c>
      <c r="E22" s="8" t="s">
        <v>593</v>
      </c>
      <c r="F22" t="s">
        <v>150</v>
      </c>
      <c r="G22">
        <v>73</v>
      </c>
      <c r="H22">
        <v>72</v>
      </c>
      <c r="I22">
        <v>67</v>
      </c>
      <c r="J22">
        <v>76</v>
      </c>
      <c r="K22">
        <v>70</v>
      </c>
      <c r="L22">
        <v>66</v>
      </c>
      <c r="M22">
        <f t="shared" si="4"/>
        <v>76</v>
      </c>
      <c r="N22" s="12" t="e">
        <f>IF(C22="D",VLOOKUP(M22,'EinzelHerrenMixed '!D_NDL,2,TRUE),VLOOKUP(M22,'EinzelHerrenMixed '!H_NDL,4,TRUE))</f>
        <v>#N/A</v>
      </c>
      <c r="O22">
        <f t="shared" si="2"/>
        <v>1</v>
      </c>
      <c r="P22" s="3" t="s">
        <v>136</v>
      </c>
      <c r="Q22" s="15">
        <f t="shared" si="3"/>
        <v>70.66666666666667</v>
      </c>
    </row>
    <row r="23" spans="1:17" ht="12.75">
      <c r="A23" s="3" t="s">
        <v>217</v>
      </c>
      <c r="B23">
        <f t="shared" si="0"/>
        <v>423</v>
      </c>
      <c r="C23" t="s">
        <v>11</v>
      </c>
      <c r="D23">
        <f t="shared" si="1"/>
        <v>134</v>
      </c>
      <c r="E23" s="8" t="s">
        <v>61</v>
      </c>
      <c r="F23" t="s">
        <v>22</v>
      </c>
      <c r="G23">
        <v>67</v>
      </c>
      <c r="H23">
        <v>81</v>
      </c>
      <c r="I23">
        <v>69</v>
      </c>
      <c r="J23">
        <v>63</v>
      </c>
      <c r="K23">
        <v>74</v>
      </c>
      <c r="L23">
        <v>69</v>
      </c>
      <c r="M23">
        <f t="shared" si="4"/>
        <v>81</v>
      </c>
      <c r="N23" s="12" t="e">
        <f>IF(C23="D",VLOOKUP(M23,'EinzelHerrenMixed '!D_NDL,2,TRUE),VLOOKUP(M23,'EinzelHerrenMixed '!H_NDL,4,TRUE))</f>
        <v>#N/A</v>
      </c>
      <c r="O23">
        <f t="shared" si="2"/>
        <v>1</v>
      </c>
      <c r="P23" s="3" t="s">
        <v>217</v>
      </c>
      <c r="Q23" s="15">
        <f t="shared" si="3"/>
        <v>70.5</v>
      </c>
    </row>
    <row r="24" spans="1:17" ht="12.75">
      <c r="A24" s="3" t="s">
        <v>218</v>
      </c>
      <c r="B24">
        <f t="shared" si="0"/>
        <v>421</v>
      </c>
      <c r="C24" t="s">
        <v>11</v>
      </c>
      <c r="D24">
        <f t="shared" si="1"/>
        <v>136</v>
      </c>
      <c r="E24" s="8" t="s">
        <v>68</v>
      </c>
      <c r="F24" t="s">
        <v>21</v>
      </c>
      <c r="G24">
        <v>71</v>
      </c>
      <c r="H24">
        <v>81</v>
      </c>
      <c r="I24">
        <v>74</v>
      </c>
      <c r="J24">
        <v>64</v>
      </c>
      <c r="K24">
        <v>64</v>
      </c>
      <c r="L24">
        <v>67</v>
      </c>
      <c r="M24">
        <f aca="true" t="shared" si="5" ref="M24:M41">IF(ISBLANK(F24),0,MAX(G24,H24,I24,J24,K24,L24))</f>
        <v>81</v>
      </c>
      <c r="N24" s="12" t="e">
        <f>IF(C24="D",VLOOKUP(M24,'EinzelHerrenMixed '!D_NDL,2,TRUE),VLOOKUP(M24,'EinzelHerrenMixed '!H_NDL,4,TRUE))</f>
        <v>#N/A</v>
      </c>
      <c r="O24">
        <f t="shared" si="2"/>
        <v>1</v>
      </c>
      <c r="P24" s="3" t="s">
        <v>218</v>
      </c>
      <c r="Q24" s="15">
        <f t="shared" si="3"/>
        <v>70.16666666666667</v>
      </c>
    </row>
    <row r="25" spans="1:17" ht="12.75">
      <c r="A25" s="3" t="s">
        <v>255</v>
      </c>
      <c r="B25">
        <f t="shared" si="0"/>
        <v>416</v>
      </c>
      <c r="C25" t="s">
        <v>11</v>
      </c>
      <c r="D25">
        <f t="shared" si="1"/>
        <v>141</v>
      </c>
      <c r="E25" s="8" t="s">
        <v>161</v>
      </c>
      <c r="F25" t="s">
        <v>22</v>
      </c>
      <c r="G25">
        <v>70</v>
      </c>
      <c r="H25">
        <v>73</v>
      </c>
      <c r="I25">
        <v>76</v>
      </c>
      <c r="J25">
        <v>66</v>
      </c>
      <c r="K25">
        <v>65</v>
      </c>
      <c r="L25">
        <v>66</v>
      </c>
      <c r="M25">
        <f t="shared" si="5"/>
        <v>76</v>
      </c>
      <c r="N25" s="12" t="e">
        <f>IF(C25="D",VLOOKUP(M25,'EinzelHerrenMixed '!D_NDL,2,TRUE),VLOOKUP(M25,'EinzelHerrenMixed '!H_NDL,4,TRUE))</f>
        <v>#N/A</v>
      </c>
      <c r="O25">
        <f t="shared" si="2"/>
        <v>1</v>
      </c>
      <c r="P25" s="3" t="s">
        <v>255</v>
      </c>
      <c r="Q25" s="15">
        <f t="shared" si="3"/>
        <v>69.33333333333333</v>
      </c>
    </row>
    <row r="26" spans="1:17" ht="12.75">
      <c r="A26" s="3" t="s">
        <v>186</v>
      </c>
      <c r="B26">
        <f t="shared" si="0"/>
        <v>412</v>
      </c>
      <c r="C26" t="s">
        <v>11</v>
      </c>
      <c r="D26">
        <f t="shared" si="1"/>
        <v>145</v>
      </c>
      <c r="E26" s="8" t="s">
        <v>297</v>
      </c>
      <c r="F26" t="s">
        <v>135</v>
      </c>
      <c r="G26">
        <v>66</v>
      </c>
      <c r="H26">
        <v>80</v>
      </c>
      <c r="I26">
        <v>65</v>
      </c>
      <c r="J26">
        <v>62</v>
      </c>
      <c r="K26">
        <v>74</v>
      </c>
      <c r="L26">
        <v>65</v>
      </c>
      <c r="M26">
        <f t="shared" si="5"/>
        <v>80</v>
      </c>
      <c r="N26" s="12" t="e">
        <f>IF(C26="D",VLOOKUP(M26,'EinzelHerrenMixed '!D_NDL,2,TRUE),VLOOKUP(M26,'EinzelHerrenMixed '!H_NDL,4,TRUE))</f>
        <v>#N/A</v>
      </c>
      <c r="O26">
        <f t="shared" si="2"/>
        <v>1</v>
      </c>
      <c r="P26" s="3" t="s">
        <v>186</v>
      </c>
      <c r="Q26" s="15">
        <f t="shared" si="3"/>
        <v>68.66666666666667</v>
      </c>
    </row>
    <row r="27" spans="1:17" ht="12.75">
      <c r="A27" s="3" t="s">
        <v>251</v>
      </c>
      <c r="B27">
        <f t="shared" si="0"/>
        <v>411</v>
      </c>
      <c r="C27" t="s">
        <v>11</v>
      </c>
      <c r="D27">
        <f t="shared" si="1"/>
        <v>146</v>
      </c>
      <c r="E27" s="8" t="s">
        <v>121</v>
      </c>
      <c r="F27" t="s">
        <v>22</v>
      </c>
      <c r="G27">
        <v>59</v>
      </c>
      <c r="H27">
        <v>64</v>
      </c>
      <c r="I27">
        <v>74</v>
      </c>
      <c r="J27">
        <v>59</v>
      </c>
      <c r="K27">
        <v>90</v>
      </c>
      <c r="L27">
        <v>65</v>
      </c>
      <c r="M27">
        <f t="shared" si="5"/>
        <v>90</v>
      </c>
      <c r="N27" s="10" t="str">
        <f>IF(C27="D",VLOOKUP(M27,'EinzelHerrenMixed '!D_NDL,2,TRUE),VLOOKUP(M27,'EinzelHerrenMixed '!H_NDL,4,TRUE))</f>
        <v>silber</v>
      </c>
      <c r="O27">
        <f t="shared" si="2"/>
        <v>1</v>
      </c>
      <c r="P27" s="3" t="s">
        <v>251</v>
      </c>
      <c r="Q27" s="15">
        <f t="shared" si="3"/>
        <v>68.5</v>
      </c>
    </row>
    <row r="28" spans="1:17" ht="12.75">
      <c r="A28" s="3" t="s">
        <v>350</v>
      </c>
      <c r="B28">
        <f t="shared" si="0"/>
        <v>408</v>
      </c>
      <c r="C28" t="s">
        <v>11</v>
      </c>
      <c r="D28">
        <f t="shared" si="1"/>
        <v>149</v>
      </c>
      <c r="E28" s="8" t="s">
        <v>509</v>
      </c>
      <c r="F28" t="s">
        <v>263</v>
      </c>
      <c r="G28">
        <v>56</v>
      </c>
      <c r="H28">
        <v>78</v>
      </c>
      <c r="I28">
        <v>60</v>
      </c>
      <c r="J28">
        <v>82</v>
      </c>
      <c r="K28">
        <v>64</v>
      </c>
      <c r="L28">
        <v>68</v>
      </c>
      <c r="M28">
        <f t="shared" si="5"/>
        <v>82</v>
      </c>
      <c r="N28" s="12" t="e">
        <f>IF(C28="D",VLOOKUP(M28,'EinzelHerrenMixed '!D_NDL,2,TRUE),VLOOKUP(M28,'EinzelHerrenMixed '!H_NDL,4,TRUE))</f>
        <v>#N/A</v>
      </c>
      <c r="O28">
        <f t="shared" si="2"/>
        <v>1</v>
      </c>
      <c r="P28" s="3" t="s">
        <v>350</v>
      </c>
      <c r="Q28" s="15">
        <f t="shared" si="3"/>
        <v>68</v>
      </c>
    </row>
    <row r="29" spans="1:17" ht="12.75">
      <c r="A29" s="3" t="s">
        <v>269</v>
      </c>
      <c r="B29">
        <f t="shared" si="0"/>
        <v>407</v>
      </c>
      <c r="C29" t="s">
        <v>11</v>
      </c>
      <c r="D29">
        <f t="shared" si="1"/>
        <v>150</v>
      </c>
      <c r="E29" s="8" t="s">
        <v>516</v>
      </c>
      <c r="F29" t="s">
        <v>21</v>
      </c>
      <c r="G29">
        <v>69</v>
      </c>
      <c r="H29">
        <v>73</v>
      </c>
      <c r="I29">
        <v>72</v>
      </c>
      <c r="J29">
        <v>69</v>
      </c>
      <c r="K29">
        <v>67</v>
      </c>
      <c r="L29">
        <v>57</v>
      </c>
      <c r="M29">
        <f>IF(ISBLANK(#REF!),0,MAX(G29,H29,I29,J29,K29,L29))</f>
        <v>73</v>
      </c>
      <c r="N29" s="12" t="e">
        <f>IF(C29="D",VLOOKUP(M29,'EinzelHerrenMixed '!D_NDL,2,TRUE),VLOOKUP(M29,'EinzelHerrenMixed '!H_NDL,4,TRUE))</f>
        <v>#N/A</v>
      </c>
      <c r="O29">
        <f t="shared" si="2"/>
        <v>1</v>
      </c>
      <c r="P29" s="3" t="s">
        <v>269</v>
      </c>
      <c r="Q29" s="15">
        <f t="shared" si="3"/>
        <v>67.83333333333333</v>
      </c>
    </row>
    <row r="30" spans="1:17" ht="12.75">
      <c r="A30" s="3"/>
      <c r="B30">
        <f t="shared" si="0"/>
        <v>407</v>
      </c>
      <c r="C30" t="s">
        <v>11</v>
      </c>
      <c r="D30">
        <f t="shared" si="1"/>
        <v>150</v>
      </c>
      <c r="E30" s="8" t="s">
        <v>47</v>
      </c>
      <c r="F30" t="s">
        <v>20</v>
      </c>
      <c r="G30">
        <v>64</v>
      </c>
      <c r="H30">
        <v>60</v>
      </c>
      <c r="I30">
        <v>63</v>
      </c>
      <c r="J30">
        <v>69</v>
      </c>
      <c r="K30">
        <v>83</v>
      </c>
      <c r="L30">
        <v>68</v>
      </c>
      <c r="M30">
        <f t="shared" si="5"/>
        <v>83</v>
      </c>
      <c r="N30" s="12" t="e">
        <f>IF(C30="D",VLOOKUP(M30,'EinzelHerrenMixed '!D_NDL,2,TRUE),VLOOKUP(M30,'EinzelHerrenMixed '!H_NDL,4,TRUE))</f>
        <v>#N/A</v>
      </c>
      <c r="O30">
        <f t="shared" si="2"/>
        <v>1</v>
      </c>
      <c r="P30" s="3" t="s">
        <v>256</v>
      </c>
      <c r="Q30" s="15">
        <f t="shared" si="3"/>
        <v>67.83333333333333</v>
      </c>
    </row>
    <row r="31" spans="1:17" ht="12.75">
      <c r="A31" s="3" t="s">
        <v>245</v>
      </c>
      <c r="B31">
        <f t="shared" si="0"/>
        <v>397</v>
      </c>
      <c r="C31" t="s">
        <v>11</v>
      </c>
      <c r="D31">
        <f t="shared" si="1"/>
        <v>160</v>
      </c>
      <c r="E31" s="8" t="s">
        <v>523</v>
      </c>
      <c r="F31" t="s">
        <v>141</v>
      </c>
      <c r="G31">
        <v>66</v>
      </c>
      <c r="H31">
        <v>54</v>
      </c>
      <c r="I31">
        <v>66</v>
      </c>
      <c r="J31">
        <v>77</v>
      </c>
      <c r="K31">
        <v>64</v>
      </c>
      <c r="L31">
        <v>70</v>
      </c>
      <c r="M31">
        <f t="shared" si="5"/>
        <v>77</v>
      </c>
      <c r="N31" s="12" t="e">
        <f>IF(C31="D",VLOOKUP(M31,'EinzelHerrenMixed '!D_NDL,2,TRUE),VLOOKUP(M31,'EinzelHerrenMixed '!H_NDL,4,TRUE))</f>
        <v>#N/A</v>
      </c>
      <c r="O31">
        <f t="shared" si="2"/>
        <v>1</v>
      </c>
      <c r="P31" s="3" t="s">
        <v>245</v>
      </c>
      <c r="Q31" s="15">
        <f t="shared" si="3"/>
        <v>66.16666666666667</v>
      </c>
    </row>
    <row r="32" spans="1:17" ht="12.75">
      <c r="A32" s="3" t="s">
        <v>176</v>
      </c>
      <c r="B32">
        <f t="shared" si="0"/>
        <v>389</v>
      </c>
      <c r="C32" t="s">
        <v>11</v>
      </c>
      <c r="D32">
        <f t="shared" si="1"/>
        <v>168</v>
      </c>
      <c r="E32" s="8" t="s">
        <v>71</v>
      </c>
      <c r="F32" t="s">
        <v>22</v>
      </c>
      <c r="G32">
        <v>65</v>
      </c>
      <c r="H32">
        <v>62</v>
      </c>
      <c r="I32">
        <v>72</v>
      </c>
      <c r="J32">
        <v>66</v>
      </c>
      <c r="K32">
        <v>50</v>
      </c>
      <c r="L32">
        <v>74</v>
      </c>
      <c r="M32">
        <f t="shared" si="5"/>
        <v>74</v>
      </c>
      <c r="N32" s="12" t="e">
        <f>IF(C32="D",VLOOKUP(M32,'EinzelHerrenMixed '!D_NDL,2,TRUE),VLOOKUP(M32,'EinzelHerrenMixed '!H_NDL,4,TRUE))</f>
        <v>#N/A</v>
      </c>
      <c r="O32">
        <f t="shared" si="2"/>
        <v>1</v>
      </c>
      <c r="P32" s="3" t="s">
        <v>176</v>
      </c>
      <c r="Q32" s="15">
        <f t="shared" si="3"/>
        <v>64.83333333333333</v>
      </c>
    </row>
    <row r="33" spans="1:17" ht="12.75">
      <c r="A33" s="3" t="s">
        <v>223</v>
      </c>
      <c r="B33">
        <f t="shared" si="0"/>
        <v>376</v>
      </c>
      <c r="C33" t="s">
        <v>11</v>
      </c>
      <c r="D33">
        <f t="shared" si="1"/>
        <v>181</v>
      </c>
      <c r="E33" s="8" t="s">
        <v>193</v>
      </c>
      <c r="F33" t="s">
        <v>22</v>
      </c>
      <c r="G33">
        <v>51</v>
      </c>
      <c r="H33">
        <v>52</v>
      </c>
      <c r="I33">
        <v>80</v>
      </c>
      <c r="J33">
        <v>63</v>
      </c>
      <c r="K33">
        <v>56</v>
      </c>
      <c r="L33">
        <v>74</v>
      </c>
      <c r="M33">
        <f t="shared" si="5"/>
        <v>80</v>
      </c>
      <c r="N33" s="12" t="e">
        <f>IF(C33="D",VLOOKUP(M33,'EinzelHerrenMixed '!D_NDL,2,TRUE),VLOOKUP(M33,'EinzelHerrenMixed '!H_NDL,4,TRUE))</f>
        <v>#N/A</v>
      </c>
      <c r="O33">
        <f t="shared" si="2"/>
        <v>1</v>
      </c>
      <c r="P33" s="3" t="s">
        <v>223</v>
      </c>
      <c r="Q33" s="15">
        <f t="shared" si="3"/>
        <v>62.666666666666664</v>
      </c>
    </row>
    <row r="34" spans="1:17" ht="12.75">
      <c r="A34" s="3" t="s">
        <v>351</v>
      </c>
      <c r="B34">
        <f t="shared" si="0"/>
        <v>352</v>
      </c>
      <c r="C34"/>
      <c r="D34">
        <f t="shared" si="1"/>
        <v>205</v>
      </c>
      <c r="E34" s="8" t="s">
        <v>281</v>
      </c>
      <c r="F34" t="s">
        <v>263</v>
      </c>
      <c r="G34">
        <v>64</v>
      </c>
      <c r="H34">
        <v>70</v>
      </c>
      <c r="I34">
        <v>53</v>
      </c>
      <c r="J34">
        <v>56</v>
      </c>
      <c r="K34">
        <v>50</v>
      </c>
      <c r="L34">
        <v>59</v>
      </c>
      <c r="M34">
        <f t="shared" si="5"/>
        <v>70</v>
      </c>
      <c r="N34" s="12" t="e">
        <f>IF(C34="D",VLOOKUP(M34,'EinzelHerrenMixed '!D_NDL,2,TRUE),VLOOKUP(M34,'EinzelHerrenMixed '!H_NDL,4,TRUE))</f>
        <v>#N/A</v>
      </c>
      <c r="O34">
        <f t="shared" si="2"/>
        <v>1</v>
      </c>
      <c r="P34" s="3" t="s">
        <v>351</v>
      </c>
      <c r="Q34" s="15">
        <f t="shared" si="3"/>
        <v>58.666666666666664</v>
      </c>
    </row>
    <row r="35" spans="1:17" ht="12.75">
      <c r="A35" s="3" t="s">
        <v>175</v>
      </c>
      <c r="B35">
        <f t="shared" si="0"/>
        <v>323</v>
      </c>
      <c r="C35" t="s">
        <v>11</v>
      </c>
      <c r="D35">
        <f t="shared" si="1"/>
        <v>234</v>
      </c>
      <c r="E35" s="8" t="s">
        <v>270</v>
      </c>
      <c r="F35" t="s">
        <v>480</v>
      </c>
      <c r="G35">
        <v>58</v>
      </c>
      <c r="H35">
        <v>52</v>
      </c>
      <c r="I35">
        <v>47</v>
      </c>
      <c r="J35">
        <v>46</v>
      </c>
      <c r="K35">
        <v>60</v>
      </c>
      <c r="L35">
        <v>60</v>
      </c>
      <c r="M35">
        <f>IF(ISBLANK(#REF!),0,MAX(G35,H35,I35,J35,K35,L35))</f>
        <v>60</v>
      </c>
      <c r="N35" s="12" t="e">
        <f>IF(C35="D",VLOOKUP(M35,'EinzelHerrenMixed '!D_NDL,2,TRUE),VLOOKUP(M35,'EinzelHerrenMixed '!H_NDL,4,TRUE))</f>
        <v>#N/A</v>
      </c>
      <c r="O35">
        <f t="shared" si="2"/>
        <v>1</v>
      </c>
      <c r="P35" s="3" t="s">
        <v>175</v>
      </c>
      <c r="Q35" s="15">
        <f t="shared" si="3"/>
        <v>53.833333333333336</v>
      </c>
    </row>
    <row r="36" spans="1:17" ht="12.75">
      <c r="A36" s="3" t="s">
        <v>352</v>
      </c>
      <c r="B36">
        <f t="shared" si="0"/>
        <v>318</v>
      </c>
      <c r="C36"/>
      <c r="D36">
        <f t="shared" si="1"/>
        <v>239</v>
      </c>
      <c r="E36" s="8" t="s">
        <v>300</v>
      </c>
      <c r="F36" t="s">
        <v>135</v>
      </c>
      <c r="G36">
        <v>62</v>
      </c>
      <c r="H36">
        <v>45</v>
      </c>
      <c r="I36">
        <v>44</v>
      </c>
      <c r="J36">
        <v>62</v>
      </c>
      <c r="K36">
        <v>55</v>
      </c>
      <c r="L36">
        <v>50</v>
      </c>
      <c r="M36">
        <f t="shared" si="5"/>
        <v>62</v>
      </c>
      <c r="N36" s="12" t="e">
        <f>IF(C36="D",VLOOKUP(M36,'EinzelHerrenMixed '!D_NDL,2,TRUE),VLOOKUP(M36,'EinzelHerrenMixed '!H_NDL,4,TRUE))</f>
        <v>#N/A</v>
      </c>
      <c r="O36">
        <f t="shared" si="2"/>
        <v>1</v>
      </c>
      <c r="P36" s="3" t="s">
        <v>352</v>
      </c>
      <c r="Q36" s="15">
        <f t="shared" si="3"/>
        <v>53</v>
      </c>
    </row>
    <row r="37" spans="1:17" ht="12.75">
      <c r="A37" s="3" t="s">
        <v>242</v>
      </c>
      <c r="B37">
        <f aca="true" t="shared" si="6" ref="B37:B66">G37+H37+I37+J37+K37+L37</f>
        <v>309</v>
      </c>
      <c r="C37" t="s">
        <v>11</v>
      </c>
      <c r="D37">
        <f aca="true" t="shared" si="7" ref="D37:D66">$B$5-B37</f>
        <v>248</v>
      </c>
      <c r="E37" s="8" t="s">
        <v>298</v>
      </c>
      <c r="F37" t="s">
        <v>135</v>
      </c>
      <c r="G37">
        <v>58</v>
      </c>
      <c r="H37">
        <v>0</v>
      </c>
      <c r="I37">
        <v>56</v>
      </c>
      <c r="J37">
        <v>73</v>
      </c>
      <c r="K37">
        <v>75</v>
      </c>
      <c r="L37">
        <v>47</v>
      </c>
      <c r="M37">
        <f>IF(ISBLANK(F37),0,MAX(G37,H37,I37,J37,K37,L37))</f>
        <v>75</v>
      </c>
      <c r="N37" s="12" t="e">
        <f>IF(C37="D",VLOOKUP(M37,'EinzelHerrenMixed '!D_NDL,2,TRUE),VLOOKUP(M37,'EinzelHerrenMixed '!H_NDL,4,TRUE))</f>
        <v>#N/A</v>
      </c>
      <c r="O37">
        <f aca="true" t="shared" si="8" ref="O37:O66">IF(COUNT(G37:L37)=6,1,0)</f>
        <v>1</v>
      </c>
      <c r="P37" s="3" t="s">
        <v>242</v>
      </c>
      <c r="Q37" s="15">
        <f t="shared" si="3"/>
        <v>51.5</v>
      </c>
    </row>
    <row r="38" spans="1:17" ht="12.75">
      <c r="A38" s="3" t="s">
        <v>165</v>
      </c>
      <c r="B38">
        <f t="shared" si="6"/>
        <v>298</v>
      </c>
      <c r="C38"/>
      <c r="D38">
        <f t="shared" si="7"/>
        <v>259</v>
      </c>
      <c r="E38" s="8" t="s">
        <v>504</v>
      </c>
      <c r="F38" t="s">
        <v>480</v>
      </c>
      <c r="G38">
        <v>71</v>
      </c>
      <c r="H38">
        <v>0</v>
      </c>
      <c r="I38">
        <v>79</v>
      </c>
      <c r="J38">
        <v>61</v>
      </c>
      <c r="K38">
        <v>87</v>
      </c>
      <c r="L38">
        <v>0</v>
      </c>
      <c r="M38">
        <f t="shared" si="5"/>
        <v>87</v>
      </c>
      <c r="N38" s="10" t="str">
        <f>IF(C38="D",VLOOKUP(M38,'EinzelHerrenMixed '!D_NDL,2,TRUE),VLOOKUP(M38,'EinzelHerrenMixed '!H_NDL,4,TRUE))</f>
        <v>bronze</v>
      </c>
      <c r="O38">
        <f t="shared" si="8"/>
        <v>1</v>
      </c>
      <c r="P38" s="3" t="s">
        <v>165</v>
      </c>
      <c r="Q38" s="15">
        <f t="shared" si="3"/>
        <v>49.666666666666664</v>
      </c>
    </row>
    <row r="39" spans="1:17" ht="12.75">
      <c r="A39" s="3" t="s">
        <v>246</v>
      </c>
      <c r="B39">
        <f t="shared" si="6"/>
        <v>286</v>
      </c>
      <c r="C39" t="s">
        <v>11</v>
      </c>
      <c r="D39">
        <f t="shared" si="7"/>
        <v>271</v>
      </c>
      <c r="E39" s="8" t="s">
        <v>518</v>
      </c>
      <c r="F39" t="s">
        <v>484</v>
      </c>
      <c r="G39">
        <v>67</v>
      </c>
      <c r="H39">
        <v>0</v>
      </c>
      <c r="I39">
        <v>64</v>
      </c>
      <c r="J39">
        <v>59</v>
      </c>
      <c r="K39">
        <v>50</v>
      </c>
      <c r="L39">
        <v>46</v>
      </c>
      <c r="M39">
        <f>IF(ISBLANK(F39),0,MAX(G39,H39,I39,J39,K39,L39))</f>
        <v>67</v>
      </c>
      <c r="N39" s="12" t="e">
        <f>IF(C39="D",VLOOKUP(M39,'EinzelHerrenMixed '!D_NDL,2,TRUE),VLOOKUP(M39,'EinzelHerrenMixed '!H_NDL,4,TRUE))</f>
        <v>#N/A</v>
      </c>
      <c r="O39">
        <f t="shared" si="8"/>
        <v>1</v>
      </c>
      <c r="P39" s="3" t="s">
        <v>246</v>
      </c>
      <c r="Q39" s="15">
        <f t="shared" si="3"/>
        <v>47.666666666666664</v>
      </c>
    </row>
    <row r="40" spans="1:17" ht="12.75">
      <c r="A40" s="3" t="s">
        <v>243</v>
      </c>
      <c r="B40">
        <f t="shared" si="6"/>
        <v>264</v>
      </c>
      <c r="C40" t="s">
        <v>11</v>
      </c>
      <c r="D40">
        <f t="shared" si="7"/>
        <v>293</v>
      </c>
      <c r="E40" s="8" t="s">
        <v>514</v>
      </c>
      <c r="F40" t="s">
        <v>480</v>
      </c>
      <c r="G40">
        <v>67</v>
      </c>
      <c r="H40">
        <v>0</v>
      </c>
      <c r="I40">
        <v>74</v>
      </c>
      <c r="J40">
        <v>0</v>
      </c>
      <c r="K40">
        <v>69</v>
      </c>
      <c r="L40">
        <v>54</v>
      </c>
      <c r="M40">
        <f>IF(ISBLANK(F40),0,MAX(G40,H40,I40,J40,K40,L40))</f>
        <v>74</v>
      </c>
      <c r="N40" s="12" t="e">
        <f>IF(C40="D",VLOOKUP(M40,'EinzelHerrenMixed '!D_NDL,2,TRUE),VLOOKUP(M40,'EinzelHerrenMixed '!H_NDL,4,TRUE))</f>
        <v>#N/A</v>
      </c>
      <c r="O40">
        <f t="shared" si="8"/>
        <v>1</v>
      </c>
      <c r="P40" s="3" t="s">
        <v>243</v>
      </c>
      <c r="Q40" s="15">
        <f t="shared" si="3"/>
        <v>44</v>
      </c>
    </row>
    <row r="41" spans="1:17" ht="12.75">
      <c r="A41" s="3" t="s">
        <v>356</v>
      </c>
      <c r="B41">
        <f t="shared" si="6"/>
        <v>261</v>
      </c>
      <c r="C41" t="s">
        <v>11</v>
      </c>
      <c r="D41">
        <f t="shared" si="7"/>
        <v>296</v>
      </c>
      <c r="E41" s="8" t="s">
        <v>511</v>
      </c>
      <c r="F41" t="s">
        <v>484</v>
      </c>
      <c r="G41">
        <v>76</v>
      </c>
      <c r="H41">
        <v>52</v>
      </c>
      <c r="I41">
        <v>62</v>
      </c>
      <c r="J41">
        <v>71</v>
      </c>
      <c r="K41">
        <v>0</v>
      </c>
      <c r="L41">
        <v>0</v>
      </c>
      <c r="M41">
        <f t="shared" si="5"/>
        <v>76</v>
      </c>
      <c r="N41" s="12" t="e">
        <f>IF(C41="D",VLOOKUP(M41,'EinzelHerrenMixed '!D_NDL,2,TRUE),VLOOKUP(M41,'EinzelHerrenMixed '!H_NDL,4,TRUE))</f>
        <v>#N/A</v>
      </c>
      <c r="O41">
        <f t="shared" si="8"/>
        <v>1</v>
      </c>
      <c r="P41" s="3" t="s">
        <v>356</v>
      </c>
      <c r="Q41" s="15">
        <f t="shared" si="3"/>
        <v>43.5</v>
      </c>
    </row>
    <row r="42" spans="1:17" ht="12.75">
      <c r="A42" s="3" t="s">
        <v>219</v>
      </c>
      <c r="B42">
        <f t="shared" si="6"/>
        <v>208</v>
      </c>
      <c r="C42" t="s">
        <v>11</v>
      </c>
      <c r="D42">
        <f t="shared" si="7"/>
        <v>349</v>
      </c>
      <c r="E42" s="8" t="s">
        <v>517</v>
      </c>
      <c r="F42" t="s">
        <v>484</v>
      </c>
      <c r="G42">
        <v>67</v>
      </c>
      <c r="H42">
        <v>0</v>
      </c>
      <c r="I42">
        <v>0</v>
      </c>
      <c r="J42">
        <v>0</v>
      </c>
      <c r="K42">
        <v>72</v>
      </c>
      <c r="L42">
        <v>69</v>
      </c>
      <c r="M42">
        <f>IF(ISBLANK(F42),0,MAX(G42,H42,I42,J42,K42,L42))</f>
        <v>72</v>
      </c>
      <c r="N42" s="12" t="e">
        <f>IF(C42="D",VLOOKUP(M42,'EinzelHerrenMixed '!D_NDL,2,TRUE),VLOOKUP(M42,'EinzelHerrenMixed '!H_NDL,4,TRUE))</f>
        <v>#N/A</v>
      </c>
      <c r="O42">
        <f t="shared" si="8"/>
        <v>1</v>
      </c>
      <c r="P42" s="3" t="s">
        <v>219</v>
      </c>
      <c r="Q42" s="15">
        <f t="shared" si="3"/>
        <v>34.666666666666664</v>
      </c>
    </row>
    <row r="43" spans="1:17" ht="12.75">
      <c r="A43" s="3" t="s">
        <v>357</v>
      </c>
      <c r="B43">
        <f t="shared" si="6"/>
        <v>201</v>
      </c>
      <c r="C43"/>
      <c r="D43">
        <f t="shared" si="7"/>
        <v>356</v>
      </c>
      <c r="E43" s="8" t="s">
        <v>237</v>
      </c>
      <c r="F43" t="s">
        <v>484</v>
      </c>
      <c r="G43">
        <v>0</v>
      </c>
      <c r="H43">
        <v>57</v>
      </c>
      <c r="I43">
        <v>81</v>
      </c>
      <c r="J43">
        <v>0</v>
      </c>
      <c r="K43">
        <v>63</v>
      </c>
      <c r="L43">
        <v>0</v>
      </c>
      <c r="M43">
        <f aca="true" t="shared" si="9" ref="M43:M56">IF(ISBLANK(F43),0,MAX(G43,H43,I43,J43,K43,L43))</f>
        <v>81</v>
      </c>
      <c r="N43" s="12" t="e">
        <f>IF(C43="D",VLOOKUP(M43,'EinzelHerrenMixed '!D_NDL,2,TRUE),VLOOKUP(M43,'EinzelHerrenMixed '!H_NDL,4,TRUE))</f>
        <v>#N/A</v>
      </c>
      <c r="O43">
        <f t="shared" si="8"/>
        <v>1</v>
      </c>
      <c r="P43" s="3" t="s">
        <v>357</v>
      </c>
      <c r="Q43" s="15">
        <f t="shared" si="3"/>
        <v>33.5</v>
      </c>
    </row>
    <row r="44" spans="1:17" ht="12.75">
      <c r="A44" s="3" t="s">
        <v>358</v>
      </c>
      <c r="B44">
        <f t="shared" si="6"/>
        <v>122</v>
      </c>
      <c r="C44"/>
      <c r="D44">
        <f t="shared" si="7"/>
        <v>435</v>
      </c>
      <c r="E44" s="8" t="s">
        <v>563</v>
      </c>
      <c r="F44" t="s">
        <v>484</v>
      </c>
      <c r="G44">
        <v>0</v>
      </c>
      <c r="H44">
        <v>59</v>
      </c>
      <c r="I44">
        <v>0</v>
      </c>
      <c r="J44">
        <v>0</v>
      </c>
      <c r="K44">
        <v>0</v>
      </c>
      <c r="L44">
        <v>63</v>
      </c>
      <c r="M44">
        <f>IF(ISBLANK(F37),0,MAX(G44,H44,I44,J44,K44,L44))</f>
        <v>63</v>
      </c>
      <c r="N44" s="12" t="e">
        <f>IF(C44="D",VLOOKUP(M44,'EinzelHerrenMixed '!D_NDL,2,TRUE),VLOOKUP(M44,'EinzelHerrenMixed '!H_NDL,4,TRUE))</f>
        <v>#N/A</v>
      </c>
      <c r="O44">
        <f t="shared" si="8"/>
        <v>1</v>
      </c>
      <c r="P44" s="3"/>
      <c r="Q44" s="15">
        <f t="shared" si="3"/>
        <v>20.333333333333332</v>
      </c>
    </row>
    <row r="45" spans="1:17" ht="12.75">
      <c r="A45" s="3" t="s">
        <v>359</v>
      </c>
      <c r="B45">
        <f t="shared" si="6"/>
        <v>116</v>
      </c>
      <c r="C45" t="s">
        <v>11</v>
      </c>
      <c r="D45">
        <f t="shared" si="7"/>
        <v>441</v>
      </c>
      <c r="E45" s="8" t="s">
        <v>513</v>
      </c>
      <c r="F45" t="s">
        <v>20</v>
      </c>
      <c r="G45">
        <v>0</v>
      </c>
      <c r="H45">
        <v>0</v>
      </c>
      <c r="I45">
        <v>0</v>
      </c>
      <c r="J45">
        <v>58</v>
      </c>
      <c r="K45">
        <v>58</v>
      </c>
      <c r="L45">
        <v>0</v>
      </c>
      <c r="M45">
        <f t="shared" si="9"/>
        <v>58</v>
      </c>
      <c r="N45" s="12" t="e">
        <f>IF(C45="D",VLOOKUP(M45,'EinzelHerrenMixed '!D_NDL,2,TRUE),VLOOKUP(M45,'EinzelHerrenMixed '!H_NDL,4,TRUE))</f>
        <v>#N/A</v>
      </c>
      <c r="O45">
        <f t="shared" si="8"/>
        <v>1</v>
      </c>
      <c r="P45" s="3"/>
      <c r="Q45" s="15">
        <f t="shared" si="3"/>
        <v>19.333333333333332</v>
      </c>
    </row>
    <row r="46" spans="1:17" ht="12.75">
      <c r="A46" s="3" t="s">
        <v>360</v>
      </c>
      <c r="B46">
        <f t="shared" si="6"/>
        <v>92</v>
      </c>
      <c r="C46" t="s">
        <v>11</v>
      </c>
      <c r="D46">
        <f t="shared" si="7"/>
        <v>465</v>
      </c>
      <c r="E46" s="8" t="s">
        <v>559</v>
      </c>
      <c r="F46" t="s">
        <v>22</v>
      </c>
      <c r="G46">
        <v>0</v>
      </c>
      <c r="H46">
        <v>0</v>
      </c>
      <c r="I46">
        <v>40</v>
      </c>
      <c r="J46">
        <v>0</v>
      </c>
      <c r="K46">
        <v>52</v>
      </c>
      <c r="L46">
        <v>0</v>
      </c>
      <c r="M46">
        <f>IF(ISBLANK(F11),0,MAX(G46,H46,I46,J46,K46,L46))</f>
        <v>52</v>
      </c>
      <c r="N46" s="12" t="e">
        <f>IF(C46="D",VLOOKUP(M46,'EinzelHerrenMixed '!D_NDL,2,TRUE),VLOOKUP(M46,'EinzelHerrenMixed '!H_NDL,4,TRUE))</f>
        <v>#N/A</v>
      </c>
      <c r="O46">
        <f t="shared" si="8"/>
        <v>1</v>
      </c>
      <c r="P46" s="3"/>
      <c r="Q46" s="15">
        <f t="shared" si="3"/>
        <v>15.333333333333334</v>
      </c>
    </row>
    <row r="47" spans="1:17" ht="12.75">
      <c r="A47" s="3" t="s">
        <v>261</v>
      </c>
      <c r="B47">
        <f t="shared" si="6"/>
        <v>0</v>
      </c>
      <c r="C47" t="s">
        <v>11</v>
      </c>
      <c r="D47">
        <f t="shared" si="7"/>
        <v>557</v>
      </c>
      <c r="E47" s="8" t="s">
        <v>575</v>
      </c>
      <c r="F47" t="s">
        <v>263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f t="shared" si="9"/>
        <v>0</v>
      </c>
      <c r="N47" s="12" t="e">
        <f>IF(C47="D",VLOOKUP(M47,'EinzelHerrenMixed '!D_NDL,2,TRUE),VLOOKUP(M47,'EinzelHerrenMixed '!H_NDL,4,TRUE))</f>
        <v>#N/A</v>
      </c>
      <c r="O47">
        <f t="shared" si="8"/>
        <v>1</v>
      </c>
      <c r="P47" s="3"/>
      <c r="Q47" s="15">
        <f t="shared" si="3"/>
        <v>0</v>
      </c>
    </row>
    <row r="48" spans="1:17" ht="12.75">
      <c r="A48" s="3"/>
      <c r="B48">
        <f t="shared" si="6"/>
        <v>0</v>
      </c>
      <c r="C48"/>
      <c r="D48">
        <f t="shared" si="7"/>
        <v>557</v>
      </c>
      <c r="E48" s="8" t="s">
        <v>506</v>
      </c>
      <c r="F48" t="s">
        <v>141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f t="shared" si="9"/>
        <v>0</v>
      </c>
      <c r="N48" s="12" t="e">
        <f>IF(C48="D",VLOOKUP(M48,'EinzelHerrenMixed '!D_NDL,2,TRUE),VLOOKUP(M48,'EinzelHerrenMixed '!H_NDL,4,TRUE))</f>
        <v>#N/A</v>
      </c>
      <c r="O48">
        <f t="shared" si="8"/>
        <v>1</v>
      </c>
      <c r="Q48" s="15">
        <f t="shared" si="3"/>
        <v>0</v>
      </c>
    </row>
    <row r="49" spans="1:17" ht="12.75">
      <c r="A49" s="3"/>
      <c r="B49">
        <f t="shared" si="6"/>
        <v>0</v>
      </c>
      <c r="C49" t="s">
        <v>11</v>
      </c>
      <c r="D49">
        <f t="shared" si="7"/>
        <v>557</v>
      </c>
      <c r="E49" s="8" t="s">
        <v>510</v>
      </c>
      <c r="F49" t="s">
        <v>141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9"/>
        <v>0</v>
      </c>
      <c r="N49" s="12" t="e">
        <f>IF(C49="D",VLOOKUP(M49,'EinzelHerrenMixed '!D_NDL,2,TRUE),VLOOKUP(M49,'EinzelHerrenMixed '!H_NDL,4,TRUE))</f>
        <v>#N/A</v>
      </c>
      <c r="O49">
        <f t="shared" si="8"/>
        <v>1</v>
      </c>
      <c r="Q49" s="15">
        <f t="shared" si="3"/>
        <v>0</v>
      </c>
    </row>
    <row r="50" spans="1:17" ht="12.75">
      <c r="A50" s="3"/>
      <c r="B50">
        <f t="shared" si="6"/>
        <v>0</v>
      </c>
      <c r="C50" t="s">
        <v>11</v>
      </c>
      <c r="D50">
        <f t="shared" si="7"/>
        <v>557</v>
      </c>
      <c r="E50" s="8" t="s">
        <v>577</v>
      </c>
      <c r="F50" t="s">
        <v>263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9"/>
        <v>0</v>
      </c>
      <c r="N50" s="12" t="e">
        <f>IF(C50="D",VLOOKUP(M50,'EinzelHerrenMixed '!D_NDL,2,TRUE),VLOOKUP(M50,'EinzelHerrenMixed '!H_NDL,4,TRUE))</f>
        <v>#N/A</v>
      </c>
      <c r="O50">
        <f t="shared" si="8"/>
        <v>1</v>
      </c>
      <c r="Q50" s="15">
        <f t="shared" si="3"/>
        <v>0</v>
      </c>
    </row>
    <row r="51" spans="1:17" ht="12.75">
      <c r="A51" s="3"/>
      <c r="B51">
        <f t="shared" si="6"/>
        <v>0</v>
      </c>
      <c r="C51" t="s">
        <v>11</v>
      </c>
      <c r="D51">
        <f t="shared" si="7"/>
        <v>557</v>
      </c>
      <c r="E51" s="8" t="s">
        <v>519</v>
      </c>
      <c r="F51" t="s">
        <v>263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f t="shared" si="9"/>
        <v>0</v>
      </c>
      <c r="N51" s="12" t="e">
        <f>IF(C51="D",VLOOKUP(M51,'EinzelHerrenMixed '!D_NDL,2,TRUE),VLOOKUP(M51,'EinzelHerrenMixed '!H_NDL,4,TRUE))</f>
        <v>#N/A</v>
      </c>
      <c r="O51">
        <f t="shared" si="8"/>
        <v>1</v>
      </c>
      <c r="Q51" s="15">
        <f t="shared" si="3"/>
        <v>0</v>
      </c>
    </row>
    <row r="52" spans="1:17" ht="12.75">
      <c r="A52" s="3"/>
      <c r="B52">
        <f t="shared" si="6"/>
        <v>0</v>
      </c>
      <c r="C52" t="s">
        <v>11</v>
      </c>
      <c r="D52">
        <f t="shared" si="7"/>
        <v>557</v>
      </c>
      <c r="E52" s="8" t="s">
        <v>562</v>
      </c>
      <c r="F52" t="s">
        <v>484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9"/>
        <v>0</v>
      </c>
      <c r="N52" s="12" t="e">
        <f>IF(C52="D",VLOOKUP(M52,'EinzelHerrenMixed '!D_NDL,2,TRUE),VLOOKUP(M52,'EinzelHerrenMixed '!H_NDL,4,TRUE))</f>
        <v>#N/A</v>
      </c>
      <c r="O52">
        <f t="shared" si="8"/>
        <v>1</v>
      </c>
      <c r="Q52" s="15">
        <f t="shared" si="3"/>
        <v>0</v>
      </c>
    </row>
    <row r="53" spans="1:17" ht="12.75">
      <c r="A53" s="3"/>
      <c r="B53">
        <f t="shared" si="6"/>
        <v>0</v>
      </c>
      <c r="C53" t="s">
        <v>11</v>
      </c>
      <c r="D53">
        <f t="shared" si="7"/>
        <v>557</v>
      </c>
      <c r="E53" s="8" t="s">
        <v>87</v>
      </c>
      <c r="F53" t="s">
        <v>20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 t="shared" si="9"/>
        <v>0</v>
      </c>
      <c r="N53" s="12" t="e">
        <f>IF(C53="D",VLOOKUP(M53,'EinzelHerrenMixed '!D_NDL,2,TRUE),VLOOKUP(M53,'EinzelHerrenMixed '!H_NDL,4,TRUE))</f>
        <v>#N/A</v>
      </c>
      <c r="O53">
        <f t="shared" si="8"/>
        <v>1</v>
      </c>
      <c r="Q53" s="15">
        <f t="shared" si="3"/>
        <v>0</v>
      </c>
    </row>
    <row r="54" spans="1:17" ht="12.75">
      <c r="A54" s="3"/>
      <c r="B54">
        <f t="shared" si="6"/>
        <v>0</v>
      </c>
      <c r="C54" t="s">
        <v>11</v>
      </c>
      <c r="D54">
        <f t="shared" si="7"/>
        <v>557</v>
      </c>
      <c r="E54" s="8" t="s">
        <v>520</v>
      </c>
      <c r="F54" t="s">
        <v>141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9"/>
        <v>0</v>
      </c>
      <c r="N54" s="12" t="e">
        <f>IF(C54="D",VLOOKUP(M54,'EinzelHerrenMixed '!D_NDL,2,TRUE),VLOOKUP(M54,'EinzelHerrenMixed '!H_NDL,4,TRUE))</f>
        <v>#N/A</v>
      </c>
      <c r="O54">
        <f t="shared" si="8"/>
        <v>1</v>
      </c>
      <c r="Q54" s="15">
        <f t="shared" si="3"/>
        <v>0</v>
      </c>
    </row>
    <row r="55" spans="1:17" ht="12.75">
      <c r="A55" s="3"/>
      <c r="B55">
        <f t="shared" si="6"/>
        <v>0</v>
      </c>
      <c r="C55" t="s">
        <v>11</v>
      </c>
      <c r="D55">
        <f t="shared" si="7"/>
        <v>557</v>
      </c>
      <c r="E55" s="8" t="s">
        <v>521</v>
      </c>
      <c r="F55" t="s">
        <v>141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f t="shared" si="9"/>
        <v>0</v>
      </c>
      <c r="N55" s="12" t="e">
        <f>IF(C55="D",VLOOKUP(M55,'EinzelHerrenMixed '!D_NDL,2,TRUE),VLOOKUP(M55,'EinzelHerrenMixed '!H_NDL,4,TRUE))</f>
        <v>#N/A</v>
      </c>
      <c r="O55">
        <f t="shared" si="8"/>
        <v>1</v>
      </c>
      <c r="Q55" s="15">
        <f t="shared" si="3"/>
        <v>0</v>
      </c>
    </row>
    <row r="56" spans="1:17" ht="12.75">
      <c r="A56" s="3"/>
      <c r="B56">
        <f t="shared" si="6"/>
        <v>0</v>
      </c>
      <c r="C56"/>
      <c r="D56">
        <f t="shared" si="7"/>
        <v>557</v>
      </c>
      <c r="E56" s="8" t="s">
        <v>239</v>
      </c>
      <c r="F56" t="s">
        <v>263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f t="shared" si="9"/>
        <v>0</v>
      </c>
      <c r="N56" s="12" t="e">
        <f>IF(C56="D",VLOOKUP(M56,'EinzelHerrenMixed '!D_NDL,2,TRUE),VLOOKUP(M56,'EinzelHerrenMixed '!H_NDL,4,TRUE))</f>
        <v>#N/A</v>
      </c>
      <c r="O56">
        <f t="shared" si="8"/>
        <v>1</v>
      </c>
      <c r="Q56" s="15">
        <f t="shared" si="3"/>
        <v>0</v>
      </c>
    </row>
    <row r="57" spans="1:17" ht="12.75">
      <c r="A57" s="3"/>
      <c r="B57">
        <f t="shared" si="6"/>
        <v>0</v>
      </c>
      <c r="C57"/>
      <c r="D57">
        <f t="shared" si="7"/>
        <v>557</v>
      </c>
      <c r="E57" s="8" t="s">
        <v>302</v>
      </c>
      <c r="F57" t="s">
        <v>135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f>IF(ISBLANK(F57),0,MAX(G57,H57,I57,J57,K57,L57))</f>
        <v>0</v>
      </c>
      <c r="N57" s="12" t="e">
        <f>IF(C57="D",VLOOKUP(M57,'EinzelHerrenMixed '!D_NDL,2,TRUE),VLOOKUP(M57,'EinzelHerrenMixed '!H_NDL,4,TRUE))</f>
        <v>#N/A</v>
      </c>
      <c r="O57">
        <f t="shared" si="8"/>
        <v>1</v>
      </c>
      <c r="Q57" s="15">
        <f t="shared" si="3"/>
        <v>0</v>
      </c>
    </row>
    <row r="58" spans="1:17" ht="12.75">
      <c r="A58" s="3"/>
      <c r="B58">
        <f t="shared" si="6"/>
        <v>0</v>
      </c>
      <c r="C58"/>
      <c r="D58">
        <f t="shared" si="7"/>
        <v>557</v>
      </c>
      <c r="E58" s="8" t="s">
        <v>522</v>
      </c>
      <c r="F58" t="s">
        <v>135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f>IF(ISBLANK(F58),0,MAX(G58,H58,I58,J58,K58,L58))</f>
        <v>0</v>
      </c>
      <c r="N58" s="12" t="e">
        <f>IF(C58="D",VLOOKUP(M58,'EinzelHerrenMixed '!D_NDL,2,TRUE),VLOOKUP(M58,'EinzelHerrenMixed '!H_NDL,4,TRUE))</f>
        <v>#N/A</v>
      </c>
      <c r="O58">
        <f t="shared" si="8"/>
        <v>1</v>
      </c>
      <c r="Q58" s="15">
        <f t="shared" si="3"/>
        <v>0</v>
      </c>
    </row>
    <row r="59" spans="1:17" ht="12.75">
      <c r="A59" s="3"/>
      <c r="B59">
        <f t="shared" si="6"/>
        <v>0</v>
      </c>
      <c r="C59" t="s">
        <v>11</v>
      </c>
      <c r="D59">
        <f t="shared" si="7"/>
        <v>557</v>
      </c>
      <c r="E59" s="8" t="s">
        <v>215</v>
      </c>
      <c r="F59" t="s">
        <v>141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f>IF(ISBLANK(F40),0,MAX(G59,H59,I59,J59,K59,L59))</f>
        <v>0</v>
      </c>
      <c r="N59" s="12" t="e">
        <f>IF(C59="D",VLOOKUP(M59,'EinzelHerrenMixed '!D_NDL,2,TRUE),VLOOKUP(M59,'EinzelHerrenMixed '!H_NDL,4,TRUE))</f>
        <v>#N/A</v>
      </c>
      <c r="O59">
        <f t="shared" si="8"/>
        <v>1</v>
      </c>
      <c r="Q59" s="15">
        <f t="shared" si="3"/>
        <v>0</v>
      </c>
    </row>
    <row r="60" spans="1:17" ht="12.75">
      <c r="A60" s="3"/>
      <c r="B60">
        <f t="shared" si="6"/>
        <v>0</v>
      </c>
      <c r="C60"/>
      <c r="D60">
        <f t="shared" si="7"/>
        <v>557</v>
      </c>
      <c r="E60" s="8" t="s">
        <v>525</v>
      </c>
      <c r="F60" t="s">
        <v>141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f>IF(ISBLANK(F24),0,MAX(G60,H60,I60,J60,K60,L60))</f>
        <v>0</v>
      </c>
      <c r="N60" s="12" t="e">
        <f>IF(C60="D",VLOOKUP(M60,'EinzelHerrenMixed '!D_NDL,2,TRUE),VLOOKUP(M60,'EinzelHerrenMixed '!H_NDL,4,TRUE))</f>
        <v>#N/A</v>
      </c>
      <c r="O60">
        <f t="shared" si="8"/>
        <v>1</v>
      </c>
      <c r="Q60" s="15">
        <f t="shared" si="3"/>
        <v>0</v>
      </c>
    </row>
    <row r="61" spans="1:17" ht="12.75">
      <c r="A61" s="3"/>
      <c r="B61">
        <f t="shared" si="6"/>
        <v>0</v>
      </c>
      <c r="C61"/>
      <c r="D61">
        <f t="shared" si="7"/>
        <v>557</v>
      </c>
      <c r="E61" s="8" t="s">
        <v>578</v>
      </c>
      <c r="F61" t="s">
        <v>263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f>IF(ISBLANK(#REF!),0,MAX(G61,H61,I61,J61,K61,L61))</f>
        <v>0</v>
      </c>
      <c r="N61" s="12" t="e">
        <f>IF(C61="D",VLOOKUP(M61,'EinzelHerrenMixed '!D_NDL,2,TRUE),VLOOKUP(M61,'EinzelHerrenMixed '!H_NDL,4,TRUE))</f>
        <v>#N/A</v>
      </c>
      <c r="O61">
        <f t="shared" si="8"/>
        <v>1</v>
      </c>
      <c r="Q61" s="15">
        <f t="shared" si="3"/>
        <v>0</v>
      </c>
    </row>
    <row r="62" spans="1:17" ht="12.75">
      <c r="A62" s="3"/>
      <c r="B62">
        <f t="shared" si="6"/>
        <v>0</v>
      </c>
      <c r="C62"/>
      <c r="D62">
        <f t="shared" si="7"/>
        <v>557</v>
      </c>
      <c r="E62" s="8" t="s">
        <v>576</v>
      </c>
      <c r="F62" t="s">
        <v>263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f>IF(ISBLANK(F34),0,MAX(G62,H62,I62,J62,K62,L62))</f>
        <v>0</v>
      </c>
      <c r="N62" s="12" t="e">
        <f>IF(C62="D",VLOOKUP(M62,'EinzelHerrenMixed '!D_NDL,2,TRUE),VLOOKUP(M62,'EinzelHerrenMixed '!H_NDL,4,TRUE))</f>
        <v>#N/A</v>
      </c>
      <c r="O62">
        <f t="shared" si="8"/>
        <v>1</v>
      </c>
      <c r="Q62" s="15">
        <f t="shared" si="3"/>
        <v>0</v>
      </c>
    </row>
    <row r="63" spans="1:17" ht="12.75">
      <c r="A63" s="3"/>
      <c r="B63">
        <f t="shared" si="6"/>
        <v>0</v>
      </c>
      <c r="C63"/>
      <c r="D63">
        <f t="shared" si="7"/>
        <v>557</v>
      </c>
      <c r="E63" s="8" t="s">
        <v>588</v>
      </c>
      <c r="F63" t="s">
        <v>150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f>IF(ISBLANK(F31),0,MAX(G63,H63,I63,J63,K63,L63))</f>
        <v>0</v>
      </c>
      <c r="N63" s="12" t="e">
        <f>IF(C63="D",VLOOKUP(M63,'EinzelHerrenMixed '!D_NDL,2,TRUE),VLOOKUP(M63,'EinzelHerrenMixed '!H_NDL,4,TRUE))</f>
        <v>#N/A</v>
      </c>
      <c r="O63">
        <f t="shared" si="8"/>
        <v>1</v>
      </c>
      <c r="Q63" s="15">
        <f t="shared" si="3"/>
        <v>0</v>
      </c>
    </row>
    <row r="64" spans="1:17" ht="12.75">
      <c r="A64" s="3"/>
      <c r="B64">
        <f t="shared" si="6"/>
        <v>0</v>
      </c>
      <c r="C64"/>
      <c r="D64">
        <f t="shared" si="7"/>
        <v>557</v>
      </c>
      <c r="E64" s="8" t="s">
        <v>260</v>
      </c>
      <c r="F64" t="s">
        <v>150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f aca="true" t="shared" si="10" ref="M64:M69">IF(ISBLANK(F64),0,MAX(G64,H64,I64,J64,K64,L64))</f>
        <v>0</v>
      </c>
      <c r="N64" s="12" t="e">
        <f>IF(C64="D",VLOOKUP(M64,'EinzelHerrenMixed '!D_NDL,2,TRUE),VLOOKUP(M64,'EinzelHerrenMixed '!H_NDL,4,TRUE))</f>
        <v>#N/A</v>
      </c>
      <c r="O64">
        <f t="shared" si="8"/>
        <v>1</v>
      </c>
      <c r="Q64" s="15">
        <f t="shared" si="3"/>
        <v>0</v>
      </c>
    </row>
    <row r="65" spans="1:17" ht="12.75">
      <c r="A65" s="3"/>
      <c r="B65">
        <f t="shared" si="6"/>
        <v>0</v>
      </c>
      <c r="C65"/>
      <c r="D65">
        <f t="shared" si="7"/>
        <v>557</v>
      </c>
      <c r="E65" s="8" t="s">
        <v>590</v>
      </c>
      <c r="F65" t="s">
        <v>150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f t="shared" si="10"/>
        <v>0</v>
      </c>
      <c r="N65" s="12" t="e">
        <f>IF(C65="D",VLOOKUP(M65,'EinzelHerrenMixed '!D_NDL,2,TRUE),VLOOKUP(M65,'EinzelHerrenMixed '!H_NDL,4,TRUE))</f>
        <v>#N/A</v>
      </c>
      <c r="O65">
        <f t="shared" si="8"/>
        <v>1</v>
      </c>
      <c r="Q65" s="15">
        <f t="shared" si="3"/>
        <v>0</v>
      </c>
    </row>
    <row r="66" spans="1:17" ht="12.75">
      <c r="A66" s="3"/>
      <c r="B66">
        <f t="shared" si="6"/>
        <v>0</v>
      </c>
      <c r="C66"/>
      <c r="D66">
        <f t="shared" si="7"/>
        <v>557</v>
      </c>
      <c r="E66" s="8" t="s">
        <v>591</v>
      </c>
      <c r="F66" t="s">
        <v>150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f t="shared" si="10"/>
        <v>0</v>
      </c>
      <c r="N66" s="12" t="e">
        <f>IF(C66="D",VLOOKUP(M66,'EinzelHerrenMixed '!D_NDL,2,TRUE),VLOOKUP(M66,'EinzelHerrenMixed '!H_NDL,4,TRUE))</f>
        <v>#N/A</v>
      </c>
      <c r="O66">
        <f t="shared" si="8"/>
        <v>1</v>
      </c>
      <c r="Q66" s="15">
        <f t="shared" si="3"/>
        <v>0</v>
      </c>
    </row>
    <row r="67" spans="1:17" ht="12.75">
      <c r="A67" s="3"/>
      <c r="B67">
        <f>G67+H67+I67+J67+K67+L67</f>
        <v>0</v>
      </c>
      <c r="C67"/>
      <c r="D67">
        <f>$B$5-B67</f>
        <v>557</v>
      </c>
      <c r="E67" s="8" t="s">
        <v>235</v>
      </c>
      <c r="F67" t="s">
        <v>150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f t="shared" si="10"/>
        <v>0</v>
      </c>
      <c r="N67" s="12" t="e">
        <f>IF(C67="D",VLOOKUP(M67,'EinzelHerrenMixed '!D_NDL,2,TRUE),VLOOKUP(M67,'EinzelHerrenMixed '!H_NDL,4,TRUE))</f>
        <v>#N/A</v>
      </c>
      <c r="O67">
        <f>IF(COUNT(G67:L67)=6,1,0)</f>
        <v>1</v>
      </c>
      <c r="Q67" s="15">
        <f t="shared" si="3"/>
        <v>0</v>
      </c>
    </row>
    <row r="68" spans="1:17" ht="12.75">
      <c r="A68" s="3"/>
      <c r="B68">
        <f>G68+H68+I68+J68+K68+L68</f>
        <v>0</v>
      </c>
      <c r="C68"/>
      <c r="D68">
        <f>$B$5-B68</f>
        <v>557</v>
      </c>
      <c r="E68" s="8" t="s">
        <v>202</v>
      </c>
      <c r="F68" t="s">
        <v>150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f t="shared" si="10"/>
        <v>0</v>
      </c>
      <c r="N68" s="12" t="e">
        <f>IF(C68="D",VLOOKUP(M68,'EinzelHerrenMixed '!D_NDL,2,TRUE),VLOOKUP(M68,'EinzelHerrenMixed '!H_NDL,4,TRUE))</f>
        <v>#N/A</v>
      </c>
      <c r="O68">
        <f>IF(COUNT(G68:L68)=6,1,0)</f>
        <v>1</v>
      </c>
      <c r="Q68" s="15">
        <f t="shared" si="3"/>
        <v>0</v>
      </c>
    </row>
    <row r="69" spans="1:17" ht="12.75">
      <c r="A69" s="3"/>
      <c r="B69">
        <f>G69+H69+I69+J69+K69+L69</f>
        <v>0</v>
      </c>
      <c r="C69"/>
      <c r="D69">
        <f>$B$5-B69</f>
        <v>557</v>
      </c>
      <c r="E69" s="8" t="s">
        <v>592</v>
      </c>
      <c r="F69" t="s">
        <v>150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f t="shared" si="10"/>
        <v>0</v>
      </c>
      <c r="N69" s="12" t="e">
        <f>IF(C69="D",VLOOKUP(M69,'EinzelHerrenMixed '!D_NDL,2,TRUE),VLOOKUP(M69,'EinzelHerrenMixed '!H_NDL,4,TRUE))</f>
        <v>#N/A</v>
      </c>
      <c r="O69">
        <f>IF(COUNT(G69:L69)=6,1,0)</f>
        <v>1</v>
      </c>
      <c r="Q69" s="15">
        <f t="shared" si="3"/>
        <v>0</v>
      </c>
    </row>
    <row r="70" spans="1:5" ht="12.75">
      <c r="A70" s="3"/>
      <c r="B70">
        <v>65</v>
      </c>
      <c r="C70"/>
      <c r="D70" t="s">
        <v>526</v>
      </c>
      <c r="E70" s="11" t="s">
        <v>527</v>
      </c>
    </row>
    <row r="71" spans="1:5" ht="12.75">
      <c r="A71" s="3"/>
      <c r="B71"/>
      <c r="C71"/>
      <c r="D71"/>
      <c r="E71" s="8"/>
    </row>
    <row r="72" spans="1:5" ht="12.75">
      <c r="A72" s="3"/>
      <c r="B72">
        <v>115</v>
      </c>
      <c r="C72"/>
      <c r="D72" t="s">
        <v>528</v>
      </c>
      <c r="E72" s="8"/>
    </row>
    <row r="73" spans="1:5" ht="12.75">
      <c r="A73" s="3"/>
      <c r="B73"/>
      <c r="C73"/>
      <c r="D73"/>
      <c r="E73" s="8"/>
    </row>
    <row r="74" spans="1:5" ht="12.75">
      <c r="A74" s="3"/>
      <c r="B74">
        <f>SUM(B5:B66)</f>
        <v>16181</v>
      </c>
      <c r="C74"/>
      <c r="D74" t="s">
        <v>222</v>
      </c>
      <c r="E74" s="8"/>
    </row>
    <row r="75" spans="1:5" ht="12.75">
      <c r="A75" s="3"/>
      <c r="B75"/>
      <c r="C75"/>
      <c r="D75"/>
      <c r="E75" s="8"/>
    </row>
    <row r="76" spans="1:5" ht="12.75">
      <c r="A76" s="3"/>
      <c r="B76"/>
      <c r="C76"/>
      <c r="D76"/>
      <c r="E76" s="8"/>
    </row>
    <row r="77" spans="1:5" ht="12.75">
      <c r="A77" s="3"/>
      <c r="B77"/>
      <c r="C77"/>
      <c r="D77"/>
      <c r="E77" s="8"/>
    </row>
    <row r="78" spans="1:5" ht="12.75">
      <c r="A78" s="3"/>
      <c r="B78"/>
      <c r="C78"/>
      <c r="D78"/>
      <c r="E78" s="8"/>
    </row>
    <row r="79" spans="1:5" ht="12.75">
      <c r="A79" s="3"/>
      <c r="B79"/>
      <c r="C79"/>
      <c r="D79"/>
      <c r="E79" s="8"/>
    </row>
    <row r="80" spans="1:5" ht="12.75">
      <c r="A80" s="3"/>
      <c r="B80"/>
      <c r="C80"/>
      <c r="D80"/>
      <c r="E80" s="8"/>
    </row>
    <row r="81" spans="1:5" ht="12.75">
      <c r="A81" s="3"/>
      <c r="B81"/>
      <c r="C81"/>
      <c r="D81"/>
      <c r="E81" s="8"/>
    </row>
    <row r="82" spans="1:5" ht="12.75">
      <c r="A82" s="3"/>
      <c r="B82"/>
      <c r="C82"/>
      <c r="D82"/>
      <c r="E82" s="8"/>
    </row>
    <row r="83" spans="1:5" ht="12.75">
      <c r="A83" s="3"/>
      <c r="B83"/>
      <c r="C83"/>
      <c r="D83"/>
      <c r="E83" s="8"/>
    </row>
    <row r="84" spans="1:5" ht="12.75">
      <c r="A84" s="3"/>
      <c r="B84"/>
      <c r="C84"/>
      <c r="D84"/>
      <c r="E84" s="8"/>
    </row>
    <row r="85" spans="1:5" ht="12.75">
      <c r="A85" s="3"/>
      <c r="B85"/>
      <c r="C85"/>
      <c r="D85"/>
      <c r="E85" s="8"/>
    </row>
    <row r="86" spans="1:5" ht="12.75">
      <c r="A86" s="3"/>
      <c r="B86"/>
      <c r="C86"/>
      <c r="D86"/>
      <c r="E86" s="8"/>
    </row>
    <row r="87" spans="1:5" ht="12.75">
      <c r="A87" s="3"/>
      <c r="B87"/>
      <c r="C87"/>
      <c r="D87"/>
      <c r="E87" s="8"/>
    </row>
    <row r="88" spans="1:5" ht="12.75">
      <c r="A88" s="3"/>
      <c r="B88"/>
      <c r="C88"/>
      <c r="D88"/>
      <c r="E88" s="8"/>
    </row>
    <row r="89" spans="1:5" ht="12.75">
      <c r="A89" s="3"/>
      <c r="B89"/>
      <c r="C89"/>
      <c r="D89"/>
      <c r="E89" s="8"/>
    </row>
    <row r="90" spans="1:5" ht="12.75">
      <c r="A90" s="3"/>
      <c r="B90"/>
      <c r="C90"/>
      <c r="D90"/>
      <c r="E90" s="8"/>
    </row>
    <row r="91" spans="1:5" ht="12.75">
      <c r="A91" s="3"/>
      <c r="B91"/>
      <c r="C91"/>
      <c r="D91"/>
      <c r="E91" s="8"/>
    </row>
    <row r="92" spans="1:5" ht="12.75">
      <c r="A92" s="3"/>
      <c r="B92"/>
      <c r="C92"/>
      <c r="D92"/>
      <c r="E92" s="8"/>
    </row>
    <row r="93" spans="1:5" ht="12.75">
      <c r="A93" s="3"/>
      <c r="B93"/>
      <c r="C93"/>
      <c r="D93"/>
      <c r="E93" s="8"/>
    </row>
    <row r="94" spans="1:5" ht="12.75">
      <c r="A94" s="3"/>
      <c r="B94"/>
      <c r="C94"/>
      <c r="D94"/>
      <c r="E94" s="8"/>
    </row>
    <row r="95" spans="1:5" ht="12.75">
      <c r="A95" s="3"/>
      <c r="B95"/>
      <c r="C95"/>
      <c r="D95"/>
      <c r="E95" s="8"/>
    </row>
    <row r="96" spans="1:5" ht="12.75">
      <c r="A96" s="3"/>
      <c r="B96"/>
      <c r="C96"/>
      <c r="D96"/>
      <c r="E96" s="8"/>
    </row>
    <row r="97" spans="1:5" ht="12.75">
      <c r="A97" s="3"/>
      <c r="B97"/>
      <c r="C97"/>
      <c r="D97"/>
      <c r="E97" s="8"/>
    </row>
    <row r="98" spans="1:5" ht="12.75">
      <c r="A98" s="3"/>
      <c r="B98"/>
      <c r="C98"/>
      <c r="D98"/>
      <c r="E98" s="8"/>
    </row>
    <row r="99" spans="1:5" ht="12.75">
      <c r="A99" s="3"/>
      <c r="B99"/>
      <c r="C99"/>
      <c r="D99"/>
      <c r="E99" s="8"/>
    </row>
    <row r="100" spans="1:5" ht="12.75">
      <c r="A100" s="3"/>
      <c r="B100"/>
      <c r="C100"/>
      <c r="D100"/>
      <c r="E100" s="8"/>
    </row>
    <row r="101" spans="1:5" ht="12.75">
      <c r="A101" s="3"/>
      <c r="B101"/>
      <c r="C101"/>
      <c r="D101"/>
      <c r="E101" s="8"/>
    </row>
    <row r="102" spans="1:5" ht="12.75">
      <c r="A102" s="3"/>
      <c r="B102"/>
      <c r="C102"/>
      <c r="D102"/>
      <c r="E102" s="8"/>
    </row>
    <row r="103" spans="1:5" ht="12.75">
      <c r="A103" s="3"/>
      <c r="B103"/>
      <c r="C103"/>
      <c r="D103"/>
      <c r="E103" s="8"/>
    </row>
    <row r="104" spans="1:5" ht="12.75">
      <c r="A104" s="3"/>
      <c r="B104"/>
      <c r="C104"/>
      <c r="D104"/>
      <c r="E104" s="8"/>
    </row>
    <row r="105" spans="1:5" ht="12.75">
      <c r="A105" s="3"/>
      <c r="B105"/>
      <c r="C105"/>
      <c r="D105"/>
      <c r="E105" s="8"/>
    </row>
    <row r="106" spans="1:5" ht="12.75">
      <c r="A106" s="3"/>
      <c r="B106"/>
      <c r="C106"/>
      <c r="D106"/>
      <c r="E106" s="8"/>
    </row>
    <row r="107" spans="1:5" ht="12.75">
      <c r="A107" s="3"/>
      <c r="B107"/>
      <c r="C107"/>
      <c r="D107"/>
      <c r="E107" s="8"/>
    </row>
    <row r="108" spans="1:5" ht="12.75">
      <c r="A108" s="3"/>
      <c r="B108"/>
      <c r="C108"/>
      <c r="D108"/>
      <c r="E108" s="8"/>
    </row>
    <row r="109" spans="1:5" ht="12.75">
      <c r="A109" s="3"/>
      <c r="B109"/>
      <c r="C109"/>
      <c r="D109"/>
      <c r="E109" s="8"/>
    </row>
    <row r="110" spans="1:5" ht="12.75">
      <c r="A110" s="3"/>
      <c r="B110"/>
      <c r="C110"/>
      <c r="D110"/>
      <c r="E110" s="8"/>
    </row>
    <row r="111" spans="1:5" ht="12.75">
      <c r="A111" s="3"/>
      <c r="B111"/>
      <c r="C111"/>
      <c r="D111"/>
      <c r="E111" s="8"/>
    </row>
    <row r="112" spans="1:5" ht="12.75">
      <c r="A112" s="3"/>
      <c r="B112"/>
      <c r="C112"/>
      <c r="D112"/>
      <c r="E112" s="8"/>
    </row>
    <row r="113" spans="1:5" ht="12.75">
      <c r="A113" s="3"/>
      <c r="B113"/>
      <c r="C113"/>
      <c r="D113"/>
      <c r="E113" s="8"/>
    </row>
    <row r="114" spans="1:5" ht="12.75">
      <c r="A114" s="3"/>
      <c r="B114"/>
      <c r="C114"/>
      <c r="D114"/>
      <c r="E114" s="8"/>
    </row>
    <row r="115" spans="1:5" ht="12.75">
      <c r="A115" s="3"/>
      <c r="B115"/>
      <c r="C115"/>
      <c r="D115"/>
      <c r="E115" s="8"/>
    </row>
    <row r="116" spans="1:5" ht="12.75">
      <c r="A116" s="3"/>
      <c r="B116"/>
      <c r="C116"/>
      <c r="D116"/>
      <c r="E116" s="8"/>
    </row>
    <row r="117" spans="1:5" ht="12.75">
      <c r="A117" s="3"/>
      <c r="B117"/>
      <c r="C117"/>
      <c r="D117"/>
      <c r="E117" s="8"/>
    </row>
    <row r="118" spans="1:5" ht="12.75">
      <c r="A118" s="3"/>
      <c r="B118"/>
      <c r="C118"/>
      <c r="D118"/>
      <c r="E118" s="8"/>
    </row>
    <row r="119" spans="1:5" ht="12.75">
      <c r="A119" s="3"/>
      <c r="B119"/>
      <c r="C119"/>
      <c r="D119"/>
      <c r="E119" s="8"/>
    </row>
    <row r="120" spans="1:5" ht="12.75">
      <c r="A120" s="3"/>
      <c r="B120"/>
      <c r="C120"/>
      <c r="D120"/>
      <c r="E120" s="8"/>
    </row>
    <row r="121" spans="1:5" ht="12.75">
      <c r="A121" s="3"/>
      <c r="B121"/>
      <c r="C121"/>
      <c r="D121"/>
      <c r="E121" s="8"/>
    </row>
    <row r="122" spans="1:5" ht="12.75">
      <c r="A122" s="3"/>
      <c r="B122"/>
      <c r="C122"/>
      <c r="D122"/>
      <c r="E122" s="8"/>
    </row>
    <row r="123" spans="1:5" ht="12.75">
      <c r="A123" s="3"/>
      <c r="B123"/>
      <c r="C123"/>
      <c r="D123"/>
      <c r="E123" s="8"/>
    </row>
    <row r="124" spans="1:5" ht="12.75">
      <c r="A124" s="3"/>
      <c r="B124"/>
      <c r="C124"/>
      <c r="D124"/>
      <c r="E124" s="8"/>
    </row>
    <row r="125" spans="1:5" ht="12.75">
      <c r="A125" s="3"/>
      <c r="B125"/>
      <c r="C125"/>
      <c r="D125"/>
      <c r="E125" s="8"/>
    </row>
    <row r="126" spans="1:5" ht="12.75">
      <c r="A126" s="3"/>
      <c r="B126"/>
      <c r="C126"/>
      <c r="D126"/>
      <c r="E126" s="8"/>
    </row>
    <row r="127" spans="1:5" ht="12.75">
      <c r="A127" s="3"/>
      <c r="B127"/>
      <c r="C127"/>
      <c r="D127"/>
      <c r="E127" s="8"/>
    </row>
    <row r="128" spans="1:5" ht="12.75">
      <c r="A128" s="3"/>
      <c r="B128"/>
      <c r="C128"/>
      <c r="D128"/>
      <c r="E128" s="8"/>
    </row>
    <row r="129" spans="1:5" ht="12.75">
      <c r="A129" s="3"/>
      <c r="B129"/>
      <c r="C129"/>
      <c r="D129"/>
      <c r="E129" s="8"/>
    </row>
    <row r="130" spans="1:5" ht="12.75">
      <c r="A130" s="3"/>
      <c r="B130"/>
      <c r="C130"/>
      <c r="D130"/>
      <c r="E130" s="8"/>
    </row>
    <row r="131" spans="1:5" ht="12.75">
      <c r="A131" s="3"/>
      <c r="B131"/>
      <c r="C131"/>
      <c r="D131"/>
      <c r="E131" s="8"/>
    </row>
    <row r="132" spans="1:5" ht="12.75">
      <c r="A132" s="3"/>
      <c r="B132"/>
      <c r="C132"/>
      <c r="D132"/>
      <c r="E132" s="8"/>
    </row>
    <row r="133" spans="1:5" ht="12.75">
      <c r="A133" s="3"/>
      <c r="B133"/>
      <c r="C133"/>
      <c r="D133"/>
      <c r="E133" s="8"/>
    </row>
    <row r="134" spans="1:5" ht="12.75">
      <c r="A134" s="3"/>
      <c r="B134"/>
      <c r="C134"/>
      <c r="D134"/>
      <c r="E134" s="8"/>
    </row>
    <row r="135" spans="1:5" ht="12.75">
      <c r="A135" s="3"/>
      <c r="B135"/>
      <c r="C135"/>
      <c r="D135"/>
      <c r="E135" s="8"/>
    </row>
    <row r="136" spans="1:5" ht="12.75">
      <c r="A136" s="3"/>
      <c r="B136"/>
      <c r="C136"/>
      <c r="D136"/>
      <c r="E136" s="8"/>
    </row>
    <row r="137" spans="1:5" ht="12.75">
      <c r="A137" s="3"/>
      <c r="B137"/>
      <c r="C137"/>
      <c r="D137"/>
      <c r="E137" s="8"/>
    </row>
    <row r="138" spans="1:5" ht="12.75">
      <c r="A138" s="3"/>
      <c r="B138"/>
      <c r="C138"/>
      <c r="D138"/>
      <c r="E138" s="8"/>
    </row>
    <row r="139" spans="1:5" ht="12.75">
      <c r="A139" s="3"/>
      <c r="B139"/>
      <c r="C139"/>
      <c r="D139"/>
      <c r="E139" s="8"/>
    </row>
    <row r="140" spans="1:5" ht="12.75">
      <c r="A140" s="3"/>
      <c r="B140"/>
      <c r="C140"/>
      <c r="D140"/>
      <c r="E140" s="8"/>
    </row>
    <row r="141" spans="1:5" ht="12.75">
      <c r="A141" s="3"/>
      <c r="B141"/>
      <c r="C141"/>
      <c r="D141"/>
      <c r="E141" s="8"/>
    </row>
    <row r="142" spans="1:5" ht="12.75">
      <c r="A142" s="3"/>
      <c r="B142"/>
      <c r="C142"/>
      <c r="D142"/>
      <c r="E142" s="8"/>
    </row>
    <row r="143" spans="1:5" ht="12.75">
      <c r="A143" s="3"/>
      <c r="B143"/>
      <c r="C143"/>
      <c r="D143"/>
      <c r="E143" s="8"/>
    </row>
    <row r="144" spans="1:5" ht="12.75">
      <c r="A144" s="3"/>
      <c r="B144"/>
      <c r="C144"/>
      <c r="D144"/>
      <c r="E144" s="8"/>
    </row>
    <row r="145" spans="1:5" ht="12.75">
      <c r="A145" s="3"/>
      <c r="B145"/>
      <c r="C145"/>
      <c r="D145"/>
      <c r="E145" s="8"/>
    </row>
    <row r="146" spans="1:5" ht="12.75">
      <c r="A146" s="3"/>
      <c r="B146"/>
      <c r="C146"/>
      <c r="D146"/>
      <c r="E146" s="8"/>
    </row>
    <row r="147" spans="1:5" ht="12.75">
      <c r="A147" s="3"/>
      <c r="B147"/>
      <c r="C147"/>
      <c r="D147"/>
      <c r="E147" s="8"/>
    </row>
    <row r="148" spans="1:5" ht="12.75">
      <c r="A148" s="3"/>
      <c r="B148"/>
      <c r="C148"/>
      <c r="D148"/>
      <c r="E148" s="8"/>
    </row>
    <row r="149" spans="1:5" ht="12.75">
      <c r="A149" s="3"/>
      <c r="B149"/>
      <c r="C149"/>
      <c r="D149"/>
      <c r="E149" s="8"/>
    </row>
    <row r="150" spans="1:5" ht="12.75">
      <c r="A150" s="3"/>
      <c r="B150"/>
      <c r="C150"/>
      <c r="D150"/>
      <c r="E150" s="8"/>
    </row>
    <row r="151" spans="1:5" ht="12.75">
      <c r="A151" s="3"/>
      <c r="B151"/>
      <c r="C151"/>
      <c r="D151"/>
      <c r="E151" s="8"/>
    </row>
    <row r="152" spans="1:5" ht="12.75">
      <c r="A152" s="3"/>
      <c r="B152"/>
      <c r="C152"/>
      <c r="D152"/>
      <c r="E152" s="8"/>
    </row>
    <row r="153" spans="1:5" ht="12.75">
      <c r="A153" s="3"/>
      <c r="B153"/>
      <c r="C153"/>
      <c r="D153"/>
      <c r="E153" s="8"/>
    </row>
    <row r="154" spans="1:5" ht="12.75">
      <c r="A154" s="3"/>
      <c r="B154"/>
      <c r="C154"/>
      <c r="D154"/>
      <c r="E154" s="8"/>
    </row>
    <row r="155" spans="1:5" ht="12.75">
      <c r="A155" s="3"/>
      <c r="B155"/>
      <c r="C155"/>
      <c r="D155"/>
      <c r="E155" s="8"/>
    </row>
    <row r="156" spans="1:5" ht="12.75">
      <c r="A156" s="3"/>
      <c r="B156"/>
      <c r="C156"/>
      <c r="D156"/>
      <c r="E156" s="8"/>
    </row>
    <row r="157" spans="1:5" ht="12.75">
      <c r="A157" s="3"/>
      <c r="B157"/>
      <c r="C157"/>
      <c r="D157"/>
      <c r="E157" s="8"/>
    </row>
    <row r="158" spans="1:5" ht="12.75">
      <c r="A158" s="3"/>
      <c r="B158"/>
      <c r="C158"/>
      <c r="D158"/>
      <c r="E158" s="8"/>
    </row>
    <row r="159" spans="1:5" ht="12.75">
      <c r="A159" s="3"/>
      <c r="B159"/>
      <c r="C159"/>
      <c r="D159"/>
      <c r="E159" s="8"/>
    </row>
    <row r="160" spans="1:5" ht="12.75">
      <c r="A160" s="3"/>
      <c r="B160"/>
      <c r="C160"/>
      <c r="D160"/>
      <c r="E160" s="8"/>
    </row>
    <row r="161" spans="1:5" ht="12.75">
      <c r="A161" s="3"/>
      <c r="B161"/>
      <c r="C161"/>
      <c r="D161"/>
      <c r="E161" s="8"/>
    </row>
    <row r="162" spans="1:5" ht="12.75">
      <c r="A162" s="3"/>
      <c r="B162"/>
      <c r="C162"/>
      <c r="D162"/>
      <c r="E162" s="8"/>
    </row>
    <row r="163" spans="1:5" ht="12.75">
      <c r="A163" s="3"/>
      <c r="B163"/>
      <c r="C163"/>
      <c r="D163"/>
      <c r="E163" s="8"/>
    </row>
    <row r="164" spans="1:5" ht="12.75">
      <c r="A164" s="3"/>
      <c r="B164"/>
      <c r="C164"/>
      <c r="D164"/>
      <c r="E164" s="8"/>
    </row>
    <row r="165" spans="1:5" ht="12.75">
      <c r="A165" s="3"/>
      <c r="B165"/>
      <c r="C165"/>
      <c r="D165"/>
      <c r="E165" s="8"/>
    </row>
    <row r="166" spans="1:5" ht="12.75">
      <c r="A166" s="3"/>
      <c r="B166"/>
      <c r="C166"/>
      <c r="D166"/>
      <c r="E166" s="8"/>
    </row>
    <row r="167" spans="1:5" ht="12.75">
      <c r="A167" s="3"/>
      <c r="B167"/>
      <c r="C167"/>
      <c r="D167"/>
      <c r="E167" s="8"/>
    </row>
    <row r="168" spans="1:5" ht="12.75">
      <c r="A168" s="3"/>
      <c r="B168"/>
      <c r="C168"/>
      <c r="D168"/>
      <c r="E168" s="8"/>
    </row>
    <row r="169" spans="1:5" ht="12.75">
      <c r="A169" s="3"/>
      <c r="B169"/>
      <c r="C169"/>
      <c r="D169"/>
      <c r="E169" s="8"/>
    </row>
    <row r="170" spans="1:5" ht="12.75">
      <c r="A170" s="3"/>
      <c r="B170"/>
      <c r="C170"/>
      <c r="D170"/>
      <c r="E170" s="8"/>
    </row>
    <row r="171" spans="1:5" ht="12.75">
      <c r="A171" s="3"/>
      <c r="B171"/>
      <c r="C171"/>
      <c r="D171"/>
      <c r="E171" s="8"/>
    </row>
    <row r="172" spans="1:5" ht="12.75">
      <c r="A172" s="3"/>
      <c r="B172"/>
      <c r="C172"/>
      <c r="D172"/>
      <c r="E172" s="8"/>
    </row>
    <row r="173" spans="1:5" ht="12.75">
      <c r="A173" s="3"/>
      <c r="B173"/>
      <c r="C173"/>
      <c r="D173"/>
      <c r="E173" s="8"/>
    </row>
    <row r="174" spans="1:5" ht="12.75">
      <c r="A174" s="3"/>
      <c r="B174"/>
      <c r="C174"/>
      <c r="D174"/>
      <c r="E174" s="8"/>
    </row>
    <row r="175" spans="1:5" ht="12.75">
      <c r="A175" s="3"/>
      <c r="B175"/>
      <c r="C175"/>
      <c r="D175"/>
      <c r="E175" s="8"/>
    </row>
    <row r="176" spans="1:5" ht="12.75">
      <c r="A176" s="3"/>
      <c r="B176"/>
      <c r="C176"/>
      <c r="D176"/>
      <c r="E176" s="8"/>
    </row>
    <row r="177" spans="1:5" ht="12.75">
      <c r="A177" s="3"/>
      <c r="B177"/>
      <c r="C177"/>
      <c r="D177"/>
      <c r="E177" s="8"/>
    </row>
    <row r="178" spans="1:5" ht="12.75">
      <c r="A178" s="3"/>
      <c r="B178"/>
      <c r="C178"/>
      <c r="D178"/>
      <c r="E178" s="8"/>
    </row>
    <row r="179" spans="1:5" ht="12.75">
      <c r="A179" s="3"/>
      <c r="B179"/>
      <c r="C179"/>
      <c r="D179"/>
      <c r="E179" s="8"/>
    </row>
    <row r="180" spans="1:5" ht="12.75">
      <c r="A180" s="3"/>
      <c r="B180"/>
      <c r="C180"/>
      <c r="D180"/>
      <c r="E180" s="8"/>
    </row>
    <row r="181" spans="1:5" ht="12.75">
      <c r="A181" s="3"/>
      <c r="B181"/>
      <c r="C181"/>
      <c r="D181"/>
      <c r="E181" s="8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2:4" ht="12.75">
      <c r="B188"/>
      <c r="C188"/>
      <c r="D188"/>
    </row>
    <row r="189" spans="2:4" ht="12.75">
      <c r="B189"/>
      <c r="C189"/>
      <c r="D189"/>
    </row>
    <row r="190" spans="2:4" ht="12.75">
      <c r="B190"/>
      <c r="C190"/>
      <c r="D190"/>
    </row>
    <row r="191" spans="3:4" ht="12.75">
      <c r="C191" s="4"/>
      <c r="D191" s="4"/>
    </row>
  </sheetData>
  <autoFilter ref="B4:N193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5118110236220472" footer="0.5118110236220472"/>
  <pageSetup horizontalDpi="300" verticalDpi="300" orientation="portrait" paperSize="9" scale="90" r:id="rId1"/>
  <rowBreaks count="1" manualBreakCount="1">
    <brk id="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Arno Greven</cp:lastModifiedBy>
  <cp:lastPrinted>2007-02-04T22:41:30Z</cp:lastPrinted>
  <dcterms:created xsi:type="dcterms:W3CDTF">2000-10-13T07:04:21Z</dcterms:created>
  <dcterms:modified xsi:type="dcterms:W3CDTF">2007-10-27T21:28:43Z</dcterms:modified>
  <cp:category/>
  <cp:version/>
  <cp:contentType/>
  <cp:contentStatus/>
</cp:coreProperties>
</file>